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api.box.com/wopi/files/2516996982010/WOPIServiceId_TP_BOX_2/WOPIUserId_-/"/>
    </mc:Choice>
  </mc:AlternateContent>
  <xr:revisionPtr revIDLastSave="0" documentId="8_{2795DDD2-B96A-45F4-A941-B671C55E4B2D}" xr6:coauthVersionLast="47" xr6:coauthVersionMax="47" xr10:uidLastSave="{00000000-0000-0000-0000-000000000000}"/>
  <bookViews>
    <workbookView xWindow="28680" yWindow="-120" windowWidth="29040" windowHeight="15720" tabRatio="1000" xr2:uid="{00000000-000D-0000-FFFF-FFFF00000000}"/>
  </bookViews>
  <sheets>
    <sheet name="Budget" sheetId="47" r:id="rId1"/>
    <sheet name="FORM 1 REVENUE SUMMARY" sheetId="36" state="hidden" r:id="rId2"/>
    <sheet name="FORM 2 EXPENSE SUMMARY" sheetId="4" state="hidden" r:id="rId3"/>
    <sheet name="FORM 3 PERSONNEL FY27" sheetId="5" state="hidden" r:id="rId4"/>
    <sheet name="FORM 4A INDIRECT EXPENSE " sheetId="38" state="hidden" r:id="rId5"/>
    <sheet name=" FORM 3 PERSONNEL FY28" sheetId="42" state="hidden" r:id="rId6"/>
    <sheet name="FORM 4 INDIRECT ALLOCATED FY27" sheetId="31" state="hidden" r:id="rId7"/>
    <sheet name="FORM 4 INDIRECT ALLOCATED FY28" sheetId="48" state="hidden" r:id="rId8"/>
    <sheet name="FORM 2A IN-KIND" sheetId="19" state="hidden" r:id="rId9"/>
    <sheet name="FORM 4B INDIRECT PERSONNEL EXP" sheetId="40" state="hidden" r:id="rId10"/>
    <sheet name="FORM 5 EXPENSE DETAILS FY27" sheetId="23" state="hidden" r:id="rId11"/>
    <sheet name="FORM 5 EXPENSE DETAILS FY28" sheetId="46" state="hidden" r:id="rId12"/>
    <sheet name="FORM 5A FY27" sheetId="41" state="hidden" r:id="rId13"/>
    <sheet name="FORM 5A FY28" sheetId="44" state="hidden" r:id="rId14"/>
    <sheet name="CS RIDER F-1 ASF FY27" sheetId="11" state="hidden" r:id="rId15"/>
    <sheet name="CS RIDER F-1 ASF FY28" sheetId="45" state="hidden" r:id="rId16"/>
    <sheet name="RIDER F-2 AGREEMENT COMPLIANCE" sheetId="37" state="hidden" r:id="rId17"/>
  </sheets>
  <definedNames>
    <definedName name="Import_CS" localSheetId="5">#REF!</definedName>
    <definedName name="Import_CS" localSheetId="15">#REF!</definedName>
    <definedName name="Import_CS" localSheetId="13">#REF!</definedName>
    <definedName name="Import_MH" localSheetId="5">#REF!</definedName>
    <definedName name="Import_MH" localSheetId="15">#REF!</definedName>
    <definedName name="Import_MH" localSheetId="13">#REF!</definedName>
    <definedName name="Import_MR" localSheetId="5">#REF!</definedName>
    <definedName name="Import_MR" localSheetId="15">#REF!</definedName>
    <definedName name="Import_MR" localSheetId="13">#REF!</definedName>
    <definedName name="_xlnm.Print_Area" localSheetId="5">' FORM 3 PERSONNEL FY28'!$A$1:$G$51</definedName>
    <definedName name="_xlnm.Print_Area" localSheetId="0">Budget!$B$1:$H$51</definedName>
    <definedName name="_xlnm.Print_Area" localSheetId="14">'CS RIDER F-1 ASF FY27'!$A$1:$G$44</definedName>
    <definedName name="_xlnm.Print_Area" localSheetId="15">'CS RIDER F-1 ASF FY28'!$A$1:$G$44</definedName>
    <definedName name="_xlnm.Print_Area" localSheetId="1">'FORM 1 REVENUE SUMMARY'!$A$1:$H$47</definedName>
    <definedName name="_xlnm.Print_Area" localSheetId="2">'FORM 2 EXPENSE SUMMARY'!$A$1:$H$51</definedName>
    <definedName name="_xlnm.Print_Area" localSheetId="8">'FORM 2A IN-KIND'!$B$1:$G$23</definedName>
    <definedName name="_xlnm.Print_Area" localSheetId="3">'FORM 3 PERSONNEL FY27'!$A$1:$G$51</definedName>
    <definedName name="_xlnm.Print_Area" localSheetId="6">'FORM 4 INDIRECT ALLOCATED FY27'!$A$1:$J$39</definedName>
    <definedName name="_xlnm.Print_Area" localSheetId="7">'FORM 4 INDIRECT ALLOCATED FY28'!$A$1:$J$39</definedName>
    <definedName name="_xlnm.Print_Area" localSheetId="4">'FORM 4A INDIRECT EXPENSE '!$A$1:$H$37</definedName>
    <definedName name="_xlnm.Print_Area" localSheetId="9">'FORM 4B INDIRECT PERSONNEL EXP'!$A$1:$H$34</definedName>
    <definedName name="_xlnm.Print_Area" localSheetId="10">'FORM 5 EXPENSE DETAILS FY27'!$A$1:$G$50</definedName>
    <definedName name="_xlnm.Print_Area" localSheetId="11">'FORM 5 EXPENSE DETAILS FY28'!$A$1:$G$50</definedName>
    <definedName name="_xlnm.Print_Area" localSheetId="12">'FORM 5A FY27'!$A$1:$G$16</definedName>
    <definedName name="_xlnm.Print_Area" localSheetId="13">'FORM 5A FY28'!$A$1:$G$18</definedName>
    <definedName name="Z_0F448C01_0916_11D7_8736_000347DC81D3_.wvu.PrintArea" localSheetId="14" hidden="1">'CS RIDER F-1 ASF FY27'!$B$1:$M$44</definedName>
    <definedName name="Z_0F448C01_0916_11D7_8736_000347DC81D3_.wvu.PrintArea" localSheetId="15" hidden="1">'CS RIDER F-1 ASF FY28'!$B$1:$M$44</definedName>
    <definedName name="Z_0F448C01_0916_11D7_8736_000347DC81D3_.wvu.PrintArea" localSheetId="1" hidden="1">'FORM 1 REVENUE SUMMARY'!$A$1:$F$43</definedName>
    <definedName name="Z_0F448C01_0916_11D7_8736_000347DC81D3_.wvu.PrintArea" localSheetId="2" hidden="1">'FORM 2 EXPENSE SUMMARY'!$A$1:$F$46</definedName>
    <definedName name="Z_0F448C01_0916_11D7_8736_000347DC81D3_.wvu.PrintArea" localSheetId="4" hidden="1">'FORM 4A INDIRECT EXPENSE '!$A$1:$F$36</definedName>
    <definedName name="Z_0F448C01_0916_11D7_8736_000347DC81D3_.wvu.PrintArea" localSheetId="9" hidden="1">'FORM 4B INDIRECT PERSONNEL EXP'!$A$1:$F$34</definedName>
  </definedNames>
  <calcPr calcId="191029" fullPrecision="0"/>
  <customWorkbookViews>
    <customWorkbookView name="Valued Gateway Client - Personal View" guid="{0F448C01-0916-11D7-8736-000347DC81D3}" mergeInterval="0" personalView="1" maximized="1" windowWidth="1020" windowHeight="632"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47" l="1"/>
  <c r="F32" i="31"/>
  <c r="F30" i="31"/>
  <c r="F31" i="31"/>
  <c r="F13" i="5"/>
  <c r="F14" i="5"/>
  <c r="F15" i="5"/>
  <c r="F12" i="5"/>
  <c r="E17" i="47"/>
  <c r="K40" i="47"/>
  <c r="F29" i="47"/>
  <c r="F30" i="47"/>
  <c r="F31" i="47"/>
  <c r="F28" i="47"/>
  <c r="C43" i="47"/>
  <c r="D23" i="47"/>
  <c r="E41" i="5" s="1"/>
  <c r="E41" i="42" s="1"/>
  <c r="E15" i="47"/>
  <c r="C38" i="47"/>
  <c r="C39" i="47"/>
  <c r="E31" i="23"/>
  <c r="C36" i="47"/>
  <c r="E37" i="23" s="1"/>
  <c r="C37" i="47"/>
  <c r="C40" i="47"/>
  <c r="D37" i="23"/>
  <c r="D31" i="23"/>
  <c r="D37" i="42"/>
  <c r="D38" i="5"/>
  <c r="D38" i="42" s="1"/>
  <c r="D39" i="5"/>
  <c r="D39" i="42" s="1"/>
  <c r="D40" i="5"/>
  <c r="D40" i="42" s="1"/>
  <c r="D41" i="5"/>
  <c r="D41" i="42" s="1"/>
  <c r="D42" i="5"/>
  <c r="D42" i="42" s="1"/>
  <c r="D37" i="5"/>
  <c r="E15" i="5"/>
  <c r="E14" i="5"/>
  <c r="E13" i="5"/>
  <c r="E12" i="5"/>
  <c r="B14" i="5"/>
  <c r="B15" i="5"/>
  <c r="B13" i="5"/>
  <c r="B12" i="5"/>
  <c r="H41" i="47"/>
  <c r="C24" i="47"/>
  <c r="J42" i="47" l="1"/>
  <c r="I30" i="31" s="1"/>
  <c r="G30" i="47"/>
  <c r="H30" i="47" s="1"/>
  <c r="G13" i="5"/>
  <c r="G14" i="5"/>
  <c r="G15" i="5"/>
  <c r="G12" i="5"/>
  <c r="G29" i="47"/>
  <c r="H29" i="47" s="1"/>
  <c r="G31" i="47"/>
  <c r="H31" i="47" s="1"/>
  <c r="G28" i="47"/>
  <c r="H28" i="47" s="1"/>
  <c r="H32" i="47" l="1"/>
  <c r="J41" i="47" l="1"/>
  <c r="I31" i="31" s="1"/>
  <c r="J43" i="47"/>
  <c r="H43" i="47" l="1"/>
  <c r="I32" i="31"/>
  <c r="D50" i="4" s="1"/>
  <c r="E35" i="11"/>
  <c r="F35" i="11" s="1"/>
  <c r="C14" i="11"/>
  <c r="C14" i="45" s="1"/>
  <c r="E35" i="45"/>
  <c r="F35" i="45" s="1"/>
  <c r="D2" i="41" l="1"/>
  <c r="D18" i="44" l="1"/>
  <c r="G49" i="42" l="1"/>
  <c r="G50" i="42"/>
  <c r="G48" i="42"/>
  <c r="E3" i="42"/>
  <c r="F3" i="48" s="1"/>
  <c r="D3" i="46" s="1"/>
  <c r="D3" i="44" s="1"/>
  <c r="G49" i="5"/>
  <c r="G50" i="5"/>
  <c r="G48" i="5"/>
  <c r="D1" i="36"/>
  <c r="F16" i="48"/>
  <c r="F16" i="31"/>
  <c r="H13" i="47"/>
  <c r="H14" i="31" a="1"/>
  <c r="F36" i="31" s="1"/>
  <c r="F14" i="31" a="1"/>
  <c r="H14" i="48" a="1"/>
  <c r="F14" i="48" a="1"/>
  <c r="H44" i="47" l="1"/>
  <c r="C8" i="47" s="1"/>
  <c r="E51" i="4"/>
  <c r="D51" i="4"/>
  <c r="F31" i="48"/>
  <c r="F5" i="48" l="1"/>
  <c r="F2" i="48"/>
  <c r="E4" i="5"/>
  <c r="F4" i="31" s="1"/>
  <c r="D4" i="23" s="1"/>
  <c r="D4" i="41" s="1"/>
  <c r="C8" i="45"/>
  <c r="C8" i="11"/>
  <c r="F1" i="48"/>
  <c r="I36" i="48" l="1"/>
  <c r="F23" i="48"/>
  <c r="I36" i="31"/>
  <c r="C48" i="4" l="1"/>
  <c r="C45" i="36"/>
  <c r="D16" i="41" l="1"/>
  <c r="D29" i="4" s="1"/>
  <c r="D31" i="46"/>
  <c r="E29" i="4" s="1"/>
  <c r="D22" i="4"/>
  <c r="G28" i="5"/>
  <c r="G29" i="5"/>
  <c r="G30" i="5"/>
  <c r="G27" i="5"/>
  <c r="G28" i="42"/>
  <c r="G29" i="42"/>
  <c r="G30" i="42"/>
  <c r="G27" i="42"/>
  <c r="G13" i="42"/>
  <c r="G14" i="42"/>
  <c r="G15" i="42"/>
  <c r="G16" i="42"/>
  <c r="G17" i="42"/>
  <c r="G18" i="42"/>
  <c r="G19" i="42"/>
  <c r="G20" i="42"/>
  <c r="G21" i="42"/>
  <c r="G22" i="42"/>
  <c r="G23" i="42"/>
  <c r="G12" i="42"/>
  <c r="C12" i="45"/>
  <c r="E4" i="42" s="1"/>
  <c r="F4" i="48" s="1"/>
  <c r="D4" i="46" s="1"/>
  <c r="D4" i="44" s="1"/>
  <c r="C11" i="11"/>
  <c r="E3" i="5" s="1"/>
  <c r="F3" i="31" s="1"/>
  <c r="D3" i="23" s="1"/>
  <c r="D3" i="41" s="1"/>
  <c r="D6" i="46"/>
  <c r="D6" i="23"/>
  <c r="E6" i="42"/>
  <c r="E6" i="5"/>
  <c r="E1" i="5"/>
  <c r="D2" i="19"/>
  <c r="D3" i="19"/>
  <c r="D4" i="19"/>
  <c r="D5" i="19"/>
  <c r="D1" i="19"/>
  <c r="E40" i="4"/>
  <c r="E37" i="4"/>
  <c r="E36" i="4"/>
  <c r="E33" i="4"/>
  <c r="E32" i="4"/>
  <c r="E31" i="4"/>
  <c r="E30" i="4"/>
  <c r="E28" i="4"/>
  <c r="E27" i="4"/>
  <c r="E26" i="4"/>
  <c r="E25" i="4"/>
  <c r="E24" i="4"/>
  <c r="E22" i="4"/>
  <c r="E23" i="4"/>
  <c r="D40" i="4"/>
  <c r="D37" i="4"/>
  <c r="D36" i="4"/>
  <c r="D33" i="4"/>
  <c r="D32" i="4"/>
  <c r="D31" i="4"/>
  <c r="D30" i="4"/>
  <c r="D28" i="4"/>
  <c r="D27" i="4"/>
  <c r="D26" i="4"/>
  <c r="D25" i="4"/>
  <c r="D24" i="4"/>
  <c r="D23" i="4"/>
  <c r="E39" i="4"/>
  <c r="E35" i="4"/>
  <c r="E21" i="4"/>
  <c r="D39" i="4"/>
  <c r="D35" i="4"/>
  <c r="D21" i="4"/>
  <c r="C22" i="4" l="1"/>
  <c r="C24" i="4"/>
  <c r="D2" i="4"/>
  <c r="D3" i="4"/>
  <c r="D4" i="4"/>
  <c r="D5" i="4"/>
  <c r="D1" i="4"/>
  <c r="D5" i="46"/>
  <c r="D2" i="46"/>
  <c r="D1" i="46"/>
  <c r="G36" i="45" l="1"/>
  <c r="G35" i="45"/>
  <c r="G33" i="45"/>
  <c r="F28" i="45"/>
  <c r="E28" i="45"/>
  <c r="G27" i="45"/>
  <c r="G26" i="45"/>
  <c r="G25" i="45"/>
  <c r="G24" i="45"/>
  <c r="G23" i="45"/>
  <c r="G22" i="45"/>
  <c r="G21" i="45"/>
  <c r="C10" i="45"/>
  <c r="C7" i="45"/>
  <c r="D5" i="44"/>
  <c r="D2" i="44"/>
  <c r="D1" i="44"/>
  <c r="G51" i="42"/>
  <c r="E34" i="4" s="1"/>
  <c r="G31" i="42"/>
  <c r="F31" i="42"/>
  <c r="C31" i="42" s="1"/>
  <c r="G24" i="42"/>
  <c r="F24" i="42"/>
  <c r="E5" i="42"/>
  <c r="E2" i="42"/>
  <c r="E1" i="42"/>
  <c r="G32" i="42" l="1"/>
  <c r="F32" i="42"/>
  <c r="C24" i="42"/>
  <c r="G28" i="45"/>
  <c r="E5" i="5"/>
  <c r="E2" i="5"/>
  <c r="F37" i="42" l="1"/>
  <c r="G31" i="5"/>
  <c r="F31" i="5"/>
  <c r="C31" i="5" s="1"/>
  <c r="G24" i="5"/>
  <c r="F24" i="5"/>
  <c r="E11" i="4" l="1"/>
  <c r="C37" i="42"/>
  <c r="C39" i="42"/>
  <c r="C41" i="42"/>
  <c r="C42" i="42"/>
  <c r="C40" i="42"/>
  <c r="C38" i="42"/>
  <c r="F32" i="5"/>
  <c r="C24" i="5"/>
  <c r="G32" i="5"/>
  <c r="G51" i="5"/>
  <c r="D34" i="4" s="1"/>
  <c r="C34" i="4" s="1"/>
  <c r="I9" i="37"/>
  <c r="I7" i="37"/>
  <c r="I8" i="37"/>
  <c r="I10" i="37"/>
  <c r="I11" i="37"/>
  <c r="C11" i="40"/>
  <c r="C12" i="40"/>
  <c r="C13" i="40"/>
  <c r="C14" i="40"/>
  <c r="C15" i="40"/>
  <c r="C16" i="40"/>
  <c r="C17" i="40"/>
  <c r="C18" i="40"/>
  <c r="C19" i="40"/>
  <c r="C20" i="40"/>
  <c r="C21" i="40"/>
  <c r="C22" i="40"/>
  <c r="C23" i="40"/>
  <c r="C24" i="40"/>
  <c r="C25" i="40"/>
  <c r="C26" i="40"/>
  <c r="C27" i="40"/>
  <c r="C28" i="40"/>
  <c r="C29" i="40"/>
  <c r="C30" i="40"/>
  <c r="C31" i="40"/>
  <c r="C32" i="40"/>
  <c r="C33" i="40"/>
  <c r="C10" i="40"/>
  <c r="C17" i="38"/>
  <c r="C18" i="38"/>
  <c r="C19" i="38"/>
  <c r="C20" i="38"/>
  <c r="C21" i="38"/>
  <c r="C22" i="38"/>
  <c r="C23" i="38"/>
  <c r="C24" i="38"/>
  <c r="C25" i="38"/>
  <c r="C26" i="38"/>
  <c r="C27" i="38"/>
  <c r="C28" i="38"/>
  <c r="C29" i="38"/>
  <c r="C30" i="38"/>
  <c r="C31" i="38"/>
  <c r="C32" i="38"/>
  <c r="C33" i="38"/>
  <c r="C16" i="38"/>
  <c r="C12" i="38"/>
  <c r="C26" i="4"/>
  <c r="C27" i="4"/>
  <c r="C28" i="4"/>
  <c r="C29" i="4"/>
  <c r="C30" i="4"/>
  <c r="C31" i="4"/>
  <c r="C32" i="4"/>
  <c r="C33" i="4"/>
  <c r="C35" i="4"/>
  <c r="C36" i="4"/>
  <c r="C23" i="4"/>
  <c r="C25" i="4"/>
  <c r="C37" i="4"/>
  <c r="C38" i="4"/>
  <c r="C39" i="4"/>
  <c r="C40" i="4"/>
  <c r="C18" i="36"/>
  <c r="C21" i="36"/>
  <c r="C13" i="36"/>
  <c r="C39" i="36"/>
  <c r="C40" i="36"/>
  <c r="C38" i="36"/>
  <c r="C35" i="36"/>
  <c r="C36" i="36"/>
  <c r="C24" i="36"/>
  <c r="C26" i="36"/>
  <c r="C19" i="36"/>
  <c r="C20" i="36"/>
  <c r="C22" i="36"/>
  <c r="H9" i="40"/>
  <c r="G9" i="40"/>
  <c r="F9" i="40"/>
  <c r="E9" i="40"/>
  <c r="D9" i="40"/>
  <c r="H9" i="4"/>
  <c r="H8" i="4"/>
  <c r="G9" i="4"/>
  <c r="G8" i="4"/>
  <c r="F9" i="4"/>
  <c r="F8" i="4"/>
  <c r="E9" i="4"/>
  <c r="E8" i="4"/>
  <c r="D9" i="4"/>
  <c r="D8" i="4"/>
  <c r="C10" i="11"/>
  <c r="D5" i="41"/>
  <c r="D5" i="23"/>
  <c r="D2" i="23"/>
  <c r="D5" i="40"/>
  <c r="D4" i="40"/>
  <c r="D3" i="40"/>
  <c r="D2" i="40"/>
  <c r="D5" i="38"/>
  <c r="D4" i="38"/>
  <c r="D3" i="38"/>
  <c r="D2" i="38"/>
  <c r="F5" i="31"/>
  <c r="F2" i="31"/>
  <c r="C7" i="11"/>
  <c r="D1" i="41"/>
  <c r="D1" i="23"/>
  <c r="D1" i="40"/>
  <c r="D1" i="38"/>
  <c r="F1" i="31"/>
  <c r="C21" i="4"/>
  <c r="C18" i="4"/>
  <c r="C31" i="36"/>
  <c r="C32" i="36"/>
  <c r="C33" i="36"/>
  <c r="C34" i="36"/>
  <c r="C30" i="36"/>
  <c r="C23" i="36"/>
  <c r="C17" i="36"/>
  <c r="C16" i="36"/>
  <c r="C13" i="4"/>
  <c r="D34" i="40"/>
  <c r="D11" i="38" s="1"/>
  <c r="E34" i="40"/>
  <c r="E11" i="38" s="1"/>
  <c r="E13" i="38" s="1"/>
  <c r="F34" i="40"/>
  <c r="F11" i="38" s="1"/>
  <c r="F13" i="38" s="1"/>
  <c r="G34" i="40"/>
  <c r="G11" i="38" s="1"/>
  <c r="G13" i="38" s="1"/>
  <c r="H34" i="40"/>
  <c r="H11" i="38" s="1"/>
  <c r="H13" i="38" s="1"/>
  <c r="G35" i="11"/>
  <c r="G36" i="11"/>
  <c r="G33" i="11"/>
  <c r="F28" i="11"/>
  <c r="E28" i="11"/>
  <c r="G22" i="11"/>
  <c r="G23" i="11"/>
  <c r="G24" i="11"/>
  <c r="G25" i="11"/>
  <c r="G26" i="11"/>
  <c r="G27" i="11"/>
  <c r="G21" i="11"/>
  <c r="D34" i="38"/>
  <c r="E34" i="38"/>
  <c r="F34" i="38"/>
  <c r="G34" i="38"/>
  <c r="H34" i="38"/>
  <c r="E41" i="4"/>
  <c r="F41" i="4"/>
  <c r="G41" i="4"/>
  <c r="H41" i="4"/>
  <c r="H41" i="36"/>
  <c r="H27" i="36"/>
  <c r="H14" i="4"/>
  <c r="F27" i="36"/>
  <c r="G27" i="36"/>
  <c r="D41" i="36"/>
  <c r="E41" i="36"/>
  <c r="F41" i="36"/>
  <c r="G41" i="36"/>
  <c r="G14" i="4"/>
  <c r="F14" i="4"/>
  <c r="G36" i="38" l="1"/>
  <c r="G43" i="36"/>
  <c r="F51" i="4"/>
  <c r="F43" i="4" s="1"/>
  <c r="F44" i="4" s="1"/>
  <c r="F46" i="4" s="1"/>
  <c r="H51" i="4"/>
  <c r="H43" i="4" s="1"/>
  <c r="H44" i="4" s="1"/>
  <c r="H46" i="4" s="1"/>
  <c r="G51" i="4"/>
  <c r="G43" i="4" s="1"/>
  <c r="G44" i="4" s="1"/>
  <c r="G46" i="4" s="1"/>
  <c r="C43" i="42"/>
  <c r="F37" i="5"/>
  <c r="C41" i="5" s="1"/>
  <c r="D41" i="4"/>
  <c r="H36" i="38"/>
  <c r="F36" i="38"/>
  <c r="H43" i="36"/>
  <c r="G28" i="11"/>
  <c r="E36" i="38"/>
  <c r="C34" i="40"/>
  <c r="F43" i="36"/>
  <c r="C41" i="36"/>
  <c r="C34" i="38"/>
  <c r="C11" i="38"/>
  <c r="D13" i="38"/>
  <c r="D36" i="38" s="1"/>
  <c r="C40" i="5" l="1"/>
  <c r="C41" i="4"/>
  <c r="F38" i="42"/>
  <c r="D43" i="42"/>
  <c r="D11" i="4"/>
  <c r="C11" i="4" s="1"/>
  <c r="C39" i="5"/>
  <c r="C38" i="5"/>
  <c r="C42" i="5"/>
  <c r="C13" i="38"/>
  <c r="C36" i="38" s="1"/>
  <c r="E12" i="4" l="1"/>
  <c r="E14" i="4" s="1"/>
  <c r="F39" i="42"/>
  <c r="I31" i="48" l="1"/>
  <c r="E50" i="4" l="1"/>
  <c r="E43" i="4" s="1"/>
  <c r="E44" i="4" s="1"/>
  <c r="E46" i="4" s="1"/>
  <c r="C25" i="36" l="1"/>
  <c r="C13" i="45" l="1"/>
  <c r="E18" i="45" s="1"/>
  <c r="E12" i="36" s="1"/>
  <c r="E29" i="45" l="1"/>
  <c r="E34" i="45"/>
  <c r="E37" i="45" s="1"/>
  <c r="F18" i="45"/>
  <c r="C37" i="5"/>
  <c r="C43" i="5" s="1"/>
  <c r="E27" i="36" l="1"/>
  <c r="E43" i="36" s="1"/>
  <c r="G18" i="45"/>
  <c r="G29" i="45" s="1"/>
  <c r="F34" i="45"/>
  <c r="F29" i="45"/>
  <c r="D34" i="45"/>
  <c r="D33" i="45"/>
  <c r="D35" i="45"/>
  <c r="D36" i="45"/>
  <c r="D37" i="45"/>
  <c r="F38" i="5"/>
  <c r="D43" i="5"/>
  <c r="F37" i="45" l="1"/>
  <c r="G34" i="45"/>
  <c r="G37" i="45" s="1"/>
  <c r="D12" i="4"/>
  <c r="F39" i="5"/>
  <c r="C12" i="4" l="1"/>
  <c r="D14" i="4"/>
  <c r="D43" i="4" l="1"/>
  <c r="C14" i="4"/>
  <c r="C50" i="4" l="1"/>
  <c r="C43" i="4" l="1"/>
  <c r="D44" i="4"/>
  <c r="D46" i="4" s="1"/>
  <c r="C13" i="11" s="1"/>
  <c r="C44" i="4" l="1"/>
  <c r="C46" i="4"/>
  <c r="E18" i="11" l="1"/>
  <c r="E34" i="11" s="1"/>
  <c r="E37" i="11" l="1"/>
  <c r="D12" i="36"/>
  <c r="F18" i="11"/>
  <c r="E29" i="11"/>
  <c r="K18" i="5" l="1"/>
  <c r="K23" i="5"/>
  <c r="F29" i="11"/>
  <c r="F34" i="11"/>
  <c r="G18" i="11"/>
  <c r="G29" i="11" s="1"/>
  <c r="C12" i="36"/>
  <c r="D27" i="36"/>
  <c r="D43" i="36" s="1"/>
  <c r="D36" i="11"/>
  <c r="D37" i="11"/>
  <c r="D35" i="11"/>
  <c r="D33" i="11"/>
  <c r="D34" i="11"/>
  <c r="C27" i="36" l="1"/>
  <c r="C43" i="36" s="1"/>
  <c r="F37" i="11"/>
  <c r="G34" i="11"/>
  <c r="G37"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LuAnn Garza</author>
  </authors>
  <commentList>
    <comment ref="B11" authorId="0" shapeId="0" xr:uid="{E45D1A1D-ADB8-4F8D-A645-0B9B0B1269FE}">
      <text>
        <r>
          <rPr>
            <sz val="8"/>
            <color indexed="81"/>
            <rFont val="Tahoma"/>
            <family val="2"/>
          </rPr>
          <t xml:space="preserve">Amounts for Annual Revenues and Annual Expenditures can be found on your organization's most recent financial statements. </t>
        </r>
        <r>
          <rPr>
            <sz val="9"/>
            <color indexed="81"/>
            <rFont val="Tahoma"/>
            <family val="2"/>
          </rPr>
          <t xml:space="preserve">
</t>
        </r>
      </text>
    </comment>
    <comment ref="B12" authorId="0" shapeId="0" xr:uid="{92C0006A-CD61-4C48-8F63-E4CFB88F81C3}">
      <text>
        <r>
          <rPr>
            <sz val="8"/>
            <color indexed="81"/>
            <rFont val="Tahoma"/>
            <family val="2"/>
          </rPr>
          <t>Amounts for Annual Revenues and Annual Expenditures can be found on your organization's most recent financial statements.</t>
        </r>
        <r>
          <rPr>
            <b/>
            <sz val="9"/>
            <color indexed="81"/>
            <rFont val="Tahoma"/>
            <family val="2"/>
          </rPr>
          <t xml:space="preserve"> </t>
        </r>
        <r>
          <rPr>
            <sz val="9"/>
            <color indexed="81"/>
            <rFont val="Tahoma"/>
            <family val="2"/>
          </rPr>
          <t xml:space="preserve">
</t>
        </r>
      </text>
    </comment>
    <comment ref="B13" authorId="0" shapeId="0" xr:uid="{FE6C6DA9-293F-4EF0-A7AA-3F30336BBCC4}">
      <text>
        <r>
          <rPr>
            <sz val="8"/>
            <color indexed="81"/>
            <rFont val="Tahoma"/>
            <family val="2"/>
          </rPr>
          <t xml:space="preserve">Amounts for Annual Revenues and Annual Expenditures can be found on your organization's most recent financial statements. </t>
        </r>
        <r>
          <rPr>
            <sz val="9"/>
            <color indexed="81"/>
            <rFont val="Tahoma"/>
            <family val="2"/>
          </rPr>
          <t xml:space="preserve">
</t>
        </r>
      </text>
    </comment>
    <comment ref="B15" authorId="0" shapeId="0" xr:uid="{3D106809-6A64-4DDE-BC26-1379DBC13781}">
      <text>
        <r>
          <rPr>
            <sz val="8"/>
            <color indexed="81"/>
            <rFont val="Tahoma"/>
            <family val="2"/>
          </rPr>
          <t>Provide your organization's fiscal year end.</t>
        </r>
        <r>
          <rPr>
            <sz val="9"/>
            <color indexed="81"/>
            <rFont val="Tahoma"/>
            <family val="2"/>
          </rPr>
          <t xml:space="preserve">
</t>
        </r>
      </text>
    </comment>
    <comment ref="B26" authorId="0" shapeId="0" xr:uid="{455D4393-FF9D-402E-AC31-ED1EF1341840}">
      <text>
        <r>
          <rPr>
            <sz val="8"/>
            <color indexed="81"/>
            <rFont val="Tahoma"/>
            <family val="2"/>
          </rPr>
          <t>Provide 12-month salaries and effort.  The form will convert it for a 9-month period.</t>
        </r>
      </text>
    </comment>
    <comment ref="D26" authorId="0" shapeId="0" xr:uid="{F088B16C-67BE-4FD9-87FA-02E6CB511528}">
      <text>
        <r>
          <rPr>
            <sz val="8"/>
            <color indexed="81"/>
            <rFont val="Tahoma"/>
            <family val="2"/>
          </rPr>
          <t>Provide the full-time salary.  If the employee works half-time, convert their salary to a full-time salary.</t>
        </r>
        <r>
          <rPr>
            <sz val="9"/>
            <color indexed="81"/>
            <rFont val="Tahoma"/>
            <family val="2"/>
          </rPr>
          <t xml:space="preserve">
</t>
        </r>
      </text>
    </comment>
    <comment ref="G26" authorId="0" shapeId="0" xr:uid="{AE1ACBD5-809B-4BB0-832B-E5F68DD95BB3}">
      <text>
        <r>
          <rPr>
            <sz val="8"/>
            <color indexed="81"/>
            <rFont val="Tahoma"/>
            <family val="2"/>
          </rPr>
          <t>Complete the Fringe Benefit Breakdown section.  The Total Fringe Benefit Rate is used for calculating the fringe benefit costs in this column.</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<sst xmlns="http://schemas.openxmlformats.org/spreadsheetml/2006/main" count="681" uniqueCount="299">
  <si>
    <t>FTE</t>
  </si>
  <si>
    <t>Annual Salary</t>
  </si>
  <si>
    <t>Yes</t>
  </si>
  <si>
    <t>No</t>
  </si>
  <si>
    <t>Legal Name of Organization</t>
  </si>
  <si>
    <t>Mailing Address</t>
  </si>
  <si>
    <t>Totals for Organization</t>
  </si>
  <si>
    <t>Annual Revenues</t>
  </si>
  <si>
    <t>Annual Expenditures</t>
  </si>
  <si>
    <t>Do you have a negotiated indirect cost rate agreement?</t>
  </si>
  <si>
    <t>Position</t>
  </si>
  <si>
    <t>Maine Department of 
Health and Human Services</t>
  </si>
  <si>
    <t>AGENCY NAME:</t>
  </si>
  <si>
    <t>PROGRAM NAME:</t>
  </si>
  <si>
    <t>AGREEMENT START DATE:</t>
  </si>
  <si>
    <t>AGREEMENT END DATE:</t>
  </si>
  <si>
    <t>DHHS AGREEMENT#:</t>
  </si>
  <si>
    <t>DIRECT PERSONNEL EXPENSES</t>
  </si>
  <si>
    <t>LINE</t>
  </si>
  <si>
    <t>COLUMN 1</t>
  </si>
  <si>
    <t>COLUMN 2</t>
  </si>
  <si>
    <t>COLUMN 3</t>
  </si>
  <si>
    <t>COLUMN 4</t>
  </si>
  <si>
    <t>COLUMN 5</t>
  </si>
  <si>
    <t>PERSONNEL EXPENSES</t>
  </si>
  <si>
    <t>POSITION TITLE</t>
  </si>
  <si>
    <t xml:space="preserve">CREDENTIAL                                (eg. MHRT II, LCSW) </t>
  </si>
  <si>
    <r>
      <t xml:space="preserve">TOTAL </t>
    </r>
    <r>
      <rPr>
        <b/>
        <i/>
        <u/>
        <sz val="10"/>
        <color theme="1"/>
        <rFont val="Arial"/>
        <family val="2"/>
      </rPr>
      <t xml:space="preserve">ANNUAL </t>
    </r>
    <r>
      <rPr>
        <b/>
        <sz val="10"/>
        <color theme="1"/>
        <rFont val="Arial"/>
        <family val="2"/>
      </rPr>
      <t>SALARY</t>
    </r>
  </si>
  <si>
    <r>
      <t xml:space="preserve">TOTAL # HOURS SPENT ON PROGRAM </t>
    </r>
    <r>
      <rPr>
        <b/>
        <i/>
        <u/>
        <sz val="10"/>
        <color theme="1"/>
        <rFont val="Arial"/>
        <family val="2"/>
      </rPr>
      <t>FOR AGREEMENT PERIOD</t>
    </r>
  </si>
  <si>
    <r>
      <t xml:space="preserve">TOTAL DIRECT PROGRAM SALARY </t>
    </r>
    <r>
      <rPr>
        <b/>
        <i/>
        <u/>
        <sz val="10"/>
        <color theme="1"/>
        <rFont val="Arial"/>
        <family val="2"/>
      </rPr>
      <t>FOR AGREEMENT PERIOD</t>
    </r>
  </si>
  <si>
    <t>DIRECT CARE/CLINICAL STAFF</t>
  </si>
  <si>
    <t xml:space="preserve">TOTAL FTE </t>
  </si>
  <si>
    <t>ADMINISTRATIVE STAFF (Non Indirect Allocated)</t>
  </si>
  <si>
    <t>Equivalent Full-time Hours</t>
  </si>
  <si>
    <t>TOTALS</t>
  </si>
  <si>
    <t>COLUMN 7</t>
  </si>
  <si>
    <t>COLUMN 8</t>
  </si>
  <si>
    <t>TOTAL FRINGE BENEFITS</t>
  </si>
  <si>
    <t>SUMMARY</t>
  </si>
  <si>
    <t>TYPE OF BENEFIT (SPECIFY)</t>
  </si>
  <si>
    <t>DIRECT EXPENSE</t>
  </si>
  <si>
    <t>% SALARY</t>
  </si>
  <si>
    <t>ITEM</t>
  </si>
  <si>
    <t>DIRECT</t>
  </si>
  <si>
    <t>FICA &amp; MEDICARE TAX</t>
  </si>
  <si>
    <t>TOTAL SALARY</t>
  </si>
  <si>
    <t>UNEMPLOYMENT INSURANCE</t>
  </si>
  <si>
    <t>TOTAL FRINGE</t>
  </si>
  <si>
    <t>WORKERS' COMPENSATION</t>
  </si>
  <si>
    <t xml:space="preserve">TOTAL </t>
  </si>
  <si>
    <t>HEALTH/DENTAL</t>
  </si>
  <si>
    <t>REMARKS:</t>
  </si>
  <si>
    <t>PENSION</t>
  </si>
  <si>
    <t>OTHER</t>
  </si>
  <si>
    <t>COLUMN 9</t>
  </si>
  <si>
    <t>CONSULTANTS- DIRECT SERVICE</t>
  </si>
  <si>
    <t>SERVICE</t>
  </si>
  <si>
    <t>NAME</t>
  </si>
  <si>
    <t>CREDENTIAL</t>
  </si>
  <si>
    <t>HOURLY RATE</t>
  </si>
  <si>
    <t># ANNUAL HOURS</t>
  </si>
  <si>
    <t>TOTAL COST</t>
  </si>
  <si>
    <t>INDIRECT ALLOCATION (G&amp;A) SUMMARY</t>
  </si>
  <si>
    <t>Non-profit organizations with one major function where all costs are charged to one fund/agreement typically do not have indirect costs.  All costs, be they administrative or program, are charged to one agreement.  Non-profit organizations with one major function that also have fundraising expenses must segregate general and administrative costs (indirect) to both program and fundraising expenses and must establish an indirect cost pool.  The simplified allocation method is recommended for these agencies (See OMB A-122, Attachment A, D. 2. Simplified allocation method).</t>
  </si>
  <si>
    <t xml:space="preserve">Does your agency have indirect costs? </t>
  </si>
  <si>
    <t>X</t>
  </si>
  <si>
    <r>
      <t xml:space="preserve">If </t>
    </r>
    <r>
      <rPr>
        <b/>
        <sz val="12"/>
        <color indexed="8"/>
        <rFont val="Arial"/>
        <family val="2"/>
      </rPr>
      <t>NO</t>
    </r>
    <r>
      <rPr>
        <sz val="12"/>
        <color indexed="8"/>
        <rFont val="Arial"/>
        <family val="2"/>
      </rPr>
      <t xml:space="preserve">, disregard the remainder of this Form and Forms 4A &amp; 4B.  If </t>
    </r>
    <r>
      <rPr>
        <b/>
        <sz val="12"/>
        <color indexed="8"/>
        <rFont val="Arial"/>
        <family val="2"/>
      </rPr>
      <t>YES</t>
    </r>
    <r>
      <rPr>
        <sz val="12"/>
        <color indexed="8"/>
        <rFont val="Arial"/>
        <family val="2"/>
      </rPr>
      <t>, proceed below:</t>
    </r>
  </si>
  <si>
    <t>Does your agency have an approved indirect cost rate?</t>
  </si>
  <si>
    <r>
      <t xml:space="preserve">If </t>
    </r>
    <r>
      <rPr>
        <b/>
        <sz val="12"/>
        <color indexed="8"/>
        <rFont val="Arial"/>
        <family val="2"/>
      </rPr>
      <t>NO</t>
    </r>
    <r>
      <rPr>
        <sz val="12"/>
        <color indexed="8"/>
        <rFont val="Arial"/>
        <family val="2"/>
      </rPr>
      <t xml:space="preserve">, proceed below.  If </t>
    </r>
    <r>
      <rPr>
        <b/>
        <sz val="12"/>
        <color indexed="8"/>
        <rFont val="Arial"/>
        <family val="2"/>
      </rPr>
      <t>YES</t>
    </r>
    <r>
      <rPr>
        <sz val="12"/>
        <color indexed="8"/>
        <rFont val="Arial"/>
        <family val="2"/>
      </rPr>
      <t xml:space="preserve">, enter rate here.  </t>
    </r>
    <r>
      <rPr>
        <b/>
        <sz val="12"/>
        <color indexed="8"/>
        <rFont val="Arial"/>
        <family val="2"/>
      </rPr>
      <t>INCLUDE RATE LETTER</t>
    </r>
  </si>
  <si>
    <t xml:space="preserve">In general, there are three methods of allocating indirect costs: The simplified allocation method, the multiple allocation method, or the direct allocation method.  </t>
  </si>
  <si>
    <t>(See OMB A-122, Attachment A, D.  Allocation of Indirect Costs and Determination of Indirect Cost Rates for guidance).</t>
  </si>
  <si>
    <t>What method of allocation does your agency use to spread its indirect costs?</t>
  </si>
  <si>
    <t>a.</t>
  </si>
  <si>
    <t>Simplified Allocation Method</t>
  </si>
  <si>
    <t>(Circular A-122, D, 2)</t>
  </si>
  <si>
    <t>b.</t>
  </si>
  <si>
    <t xml:space="preserve">Multiple Allocation Method  </t>
  </si>
  <si>
    <t>(Circular A-122, D, 3)</t>
  </si>
  <si>
    <t>c.</t>
  </si>
  <si>
    <t>Direct Allocation Method</t>
  </si>
  <si>
    <t>(Circular A-122, D, 4)</t>
  </si>
  <si>
    <t>d.</t>
  </si>
  <si>
    <t>Other</t>
  </si>
  <si>
    <t>Indicate your agency's distribution base and provide the amount:</t>
  </si>
  <si>
    <t>√</t>
  </si>
  <si>
    <t>Distribution Base</t>
  </si>
  <si>
    <t>Total Salaries</t>
  </si>
  <si>
    <t>Modified Total Direct Costs</t>
  </si>
  <si>
    <t>Total Agency-Wide Indirect Costs - Budget Form 4A, Line 26</t>
  </si>
  <si>
    <t>Agency Indirect Cost Rate  (Line 5 divided by Line 4)</t>
  </si>
  <si>
    <t>Multiply the Indirect Cost Rate in Box 6, which links to Budget Form 2, Line 38, by the allocation base on Budget Form 2, Line 37 to calculate the Indirect Allocated G&amp; A on Budget Form 2, Line 33.</t>
  </si>
  <si>
    <t>EXPENSE DETAILS - Additional Support for Budget Form 5</t>
  </si>
  <si>
    <t>NAME OF LINE ITEM</t>
  </si>
  <si>
    <t>AMOUNT</t>
  </si>
  <si>
    <t>DETAIL</t>
  </si>
  <si>
    <t>Total Materials and Supplies</t>
  </si>
  <si>
    <t>EXPENSE DETAILS</t>
  </si>
  <si>
    <t xml:space="preserve">(from Form 2) </t>
  </si>
  <si>
    <t>(Use Form 5A if this space is insufficient for required information)</t>
  </si>
  <si>
    <r>
      <t xml:space="preserve">CAPITAL EQUIPMENT PURCHASES </t>
    </r>
    <r>
      <rPr>
        <sz val="9"/>
        <color indexed="8"/>
        <rFont val="Arial"/>
        <family val="2"/>
      </rPr>
      <t>(provide your agency's capitalization policy)</t>
    </r>
  </si>
  <si>
    <r>
      <t xml:space="preserve">SUB-RECIPIENT AWARDS </t>
    </r>
    <r>
      <rPr>
        <sz val="9"/>
        <color indexed="8"/>
        <rFont val="Arial"/>
        <family val="2"/>
      </rPr>
      <t>(provide detailed list)</t>
    </r>
  </si>
  <si>
    <r>
      <t xml:space="preserve">OCCUPANCY - DEPRECIATION </t>
    </r>
    <r>
      <rPr>
        <sz val="9"/>
        <color indexed="8"/>
        <rFont val="Arial"/>
        <family val="2"/>
      </rPr>
      <t>(provide depreciation schedule)</t>
    </r>
  </si>
  <si>
    <t>OCCUPANCY - INTEREST</t>
  </si>
  <si>
    <r>
      <t>OCCUPANCY - RENT</t>
    </r>
    <r>
      <rPr>
        <sz val="9"/>
        <color indexed="8"/>
        <rFont val="Arial"/>
        <family val="2"/>
      </rPr>
      <t xml:space="preserve"> (provide name of landlord and physical address)</t>
    </r>
  </si>
  <si>
    <t>UTILITIES/HEAT</t>
  </si>
  <si>
    <t>TELEPHONE</t>
  </si>
  <si>
    <t>MAINTENANCE/MINOR REPAIRS</t>
  </si>
  <si>
    <t>BONDING/INSURANCE</t>
  </si>
  <si>
    <t>EQUIPMENT RENTAL/LEASE</t>
  </si>
  <si>
    <t>MATERIALS/SUPPLIES</t>
  </si>
  <si>
    <r>
      <t xml:space="preserve">DEPRECIATION - NON-OCCUPANCY </t>
    </r>
    <r>
      <rPr>
        <sz val="9"/>
        <color indexed="8"/>
        <rFont val="Arial"/>
        <family val="2"/>
      </rPr>
      <t>(provide depreciation schedule)</t>
    </r>
  </si>
  <si>
    <t>FOOD</t>
  </si>
  <si>
    <r>
      <t xml:space="preserve">CLIENT-RELATED TRAVEL 
   </t>
    </r>
    <r>
      <rPr>
        <sz val="9"/>
        <color theme="1"/>
        <rFont val="Arial"/>
        <family val="2"/>
      </rPr>
      <t>(limited to State Rate $0.56/mile eff. 11/1/25, prior rate $0.54/mile) Indicate your rate in Column 3</t>
    </r>
  </si>
  <si>
    <r>
      <t xml:space="preserve">OTHER TRAVEL 
   </t>
    </r>
    <r>
      <rPr>
        <sz val="9"/>
        <color indexed="8"/>
        <rFont val="Arial"/>
        <family val="2"/>
      </rPr>
      <t>(limited to State Rate $0.56/mile eff. 11/1/25, prior rate $0.54/mile) Indicate your rate in Column 3</t>
    </r>
  </si>
  <si>
    <r>
      <t xml:space="preserve">CONSULTANTS - OTHER </t>
    </r>
    <r>
      <rPr>
        <sz val="9"/>
        <color indexed="8"/>
        <rFont val="Arial"/>
        <family val="2"/>
      </rPr>
      <t>(provide detailed information)</t>
    </r>
  </si>
  <si>
    <t>INDEPENDENT PUBLIC ACCOUNTANTS</t>
  </si>
  <si>
    <t>TECHNOLOGY SERVICES/SOFTWARE</t>
  </si>
  <si>
    <t>TRAINING/EDUCATION</t>
  </si>
  <si>
    <t>MISCELLANEOUS (provide quantified breakdown for items within Miscellaneous; use Form 5A for additional details)</t>
  </si>
  <si>
    <t>REVENUE SUMMARY</t>
  </si>
  <si>
    <t>COLUMN 6</t>
  </si>
  <si>
    <t>REVENUE SOURCES</t>
  </si>
  <si>
    <t>TOTAL  PROGRAMS</t>
  </si>
  <si>
    <t>SERVICE:</t>
  </si>
  <si>
    <t xml:space="preserve">SERVICE: </t>
  </si>
  <si>
    <t>(this agreement)</t>
  </si>
  <si>
    <t>PROGRAM &amp; FY:</t>
  </si>
  <si>
    <r>
      <t>TO BE COST SHARED</t>
    </r>
    <r>
      <rPr>
        <b/>
        <sz val="10"/>
        <color indexed="8"/>
        <rFont val="Arial"/>
        <family val="2"/>
      </rPr>
      <t xml:space="preserve"> </t>
    </r>
    <r>
      <rPr>
        <sz val="10"/>
        <color indexed="8"/>
        <rFont val="Arial"/>
        <family val="2"/>
      </rPr>
      <t>List by Donor or Source (Add rows as needed)*</t>
    </r>
  </si>
  <si>
    <t>AGREEMENT FEDERAL REVENUE</t>
  </si>
  <si>
    <t>FEDERAL DHHS AGREEMENT FUNDS</t>
  </si>
  <si>
    <t>FEDERAL BLOCK GRANT AGREEMENT FUNDS</t>
  </si>
  <si>
    <t>AGREEMENT STATE REVENUE</t>
  </si>
  <si>
    <t>STATE DHHS AGREEMENT FUNDS-GF</t>
  </si>
  <si>
    <t>STATE DHHS AGREEMENT FUNDS-FHM</t>
  </si>
  <si>
    <t>STATE DHHS AGREEMENT FUNDS-OTHER</t>
  </si>
  <si>
    <t>RESTRICTED UNITED WAY</t>
  </si>
  <si>
    <t>RESTRICTED MUNICIPAL/COUNTY</t>
  </si>
  <si>
    <t>OTHER RESTRICTED INCOME (PROGRAM)</t>
  </si>
  <si>
    <t>PRIVATE CLIENT FEES (insurance + self pay)</t>
  </si>
  <si>
    <t>MEDICARE</t>
  </si>
  <si>
    <t>AGENCY COMMITMENT TO PROGRAM</t>
  </si>
  <si>
    <t>TOTAL COST SHARED REVENUE</t>
  </si>
  <si>
    <r>
      <t xml:space="preserve">NON COST SHARED </t>
    </r>
    <r>
      <rPr>
        <sz val="10"/>
        <color indexed="8"/>
        <rFont val="Arial"/>
        <family val="2"/>
      </rPr>
      <t>(Add rows as needed)*</t>
    </r>
  </si>
  <si>
    <t>MAINECARE</t>
  </si>
  <si>
    <t>OTHER RESTRICTED FEDERAL/STATE</t>
  </si>
  <si>
    <t>THIRD PARTY IN-KIND</t>
  </si>
  <si>
    <t xml:space="preserve">PROGRAM CLIENT FEES </t>
  </si>
  <si>
    <t>PROGRAM INCOME</t>
  </si>
  <si>
    <t xml:space="preserve"> </t>
  </si>
  <si>
    <t>RESTRICTED REVENUE (PURPOSE)</t>
  </si>
  <si>
    <t>TOTAL NON COST SHARED REVENUE</t>
  </si>
  <si>
    <r>
      <t xml:space="preserve">TOTAL REVENUE </t>
    </r>
    <r>
      <rPr>
        <sz val="8"/>
        <color indexed="8"/>
        <rFont val="Arial"/>
        <family val="2"/>
      </rPr>
      <t>(Lines 20, 33)</t>
    </r>
  </si>
  <si>
    <t>TOTAL AGENCY-WIDE REVENUE</t>
  </si>
  <si>
    <t>* If adding rows, please make sure cells containing formulas are copied into rows added</t>
  </si>
  <si>
    <t>EXPENSE SUMMARY</t>
  </si>
  <si>
    <t>EXPENSES</t>
  </si>
  <si>
    <t>SALARIES/WAGES</t>
  </si>
  <si>
    <t>FRINGE BENEFITS</t>
  </si>
  <si>
    <t>THIRD PARTY IN-KIND (Match Only)</t>
  </si>
  <si>
    <t>TOTAL PERSONNEL EXPENSES</t>
  </si>
  <si>
    <t>CAPITAL EQUIPMENT PURCHASES</t>
  </si>
  <si>
    <t>SUB-RECIPIENT AWARDS</t>
  </si>
  <si>
    <t>ALL OTHER EXPENSES</t>
  </si>
  <si>
    <t>OCCUPANCY - DEPRECIATION</t>
  </si>
  <si>
    <t>OCCUPANCY - RENT</t>
  </si>
  <si>
    <t>DEPRECIATION (Non-Occupancy)</t>
  </si>
  <si>
    <t>CLIENT-RELATED TRAVEL</t>
  </si>
  <si>
    <t>OTHER TRAVEL</t>
  </si>
  <si>
    <t>CONSULTANTS - DIRECT SERVICE</t>
  </si>
  <si>
    <t>CONSULTANTS - OTHER</t>
  </si>
  <si>
    <t>MISCELLANEOUS</t>
  </si>
  <si>
    <t>SUBTOTAL - ALL OTHER EXPENSES</t>
  </si>
  <si>
    <r>
      <t xml:space="preserve">INDIRECT ALLOCATED - G&amp;A </t>
    </r>
    <r>
      <rPr>
        <sz val="8"/>
        <color indexed="8"/>
        <rFont val="Arial"/>
        <family val="2"/>
      </rPr>
      <t>(Line 36 x Line 37)</t>
    </r>
  </si>
  <si>
    <r>
      <t>TOTAL ALL OTHER EXPENSES</t>
    </r>
    <r>
      <rPr>
        <sz val="8"/>
        <color indexed="8"/>
        <rFont val="Arial"/>
        <family val="2"/>
      </rPr>
      <t xml:space="preserve"> (Lines 31, 32 )</t>
    </r>
  </si>
  <si>
    <r>
      <t xml:space="preserve">TOTAL EXPENSES </t>
    </r>
    <r>
      <rPr>
        <sz val="8"/>
        <color indexed="8"/>
        <rFont val="Arial"/>
        <family val="2"/>
      </rPr>
      <t>(Lines 7, 8, 9, 33)</t>
    </r>
  </si>
  <si>
    <t>TOTAL AGENCY-WIDE EXPENSES</t>
  </si>
  <si>
    <t>ALLOCATION BASE</t>
  </si>
  <si>
    <r>
      <rPr>
        <b/>
        <sz val="11"/>
        <color indexed="8"/>
        <rFont val="Arial"/>
        <family val="2"/>
      </rPr>
      <t>INDIRECT COST RATE</t>
    </r>
    <r>
      <rPr>
        <sz val="11"/>
        <color indexed="8"/>
        <rFont val="Arial"/>
        <family val="2"/>
      </rPr>
      <t xml:space="preserve"> </t>
    </r>
    <r>
      <rPr>
        <sz val="8"/>
        <color indexed="8"/>
        <rFont val="Arial"/>
        <family val="2"/>
      </rPr>
      <t>(Form 4, Line 6)</t>
    </r>
  </si>
  <si>
    <t>THIRD PARTY IN-KIND RESOURCE DONATION</t>
  </si>
  <si>
    <t>$</t>
  </si>
  <si>
    <t>Of In-Kind (describe):</t>
  </si>
  <si>
    <t>Explanation (how was value determined):</t>
  </si>
  <si>
    <t>Shall be used as matching funds for (check applicable):</t>
  </si>
  <si>
    <t>[  ] SSBG/SPSS/CCSF</t>
  </si>
  <si>
    <t>[  ] VOCA</t>
  </si>
  <si>
    <t>[  ] FVPG</t>
  </si>
  <si>
    <t>[  ] Other (specify)</t>
  </si>
  <si>
    <t>Shall be furnished by:</t>
  </si>
  <si>
    <t>AGENCY WIDE INDIRECT EXPENSE SUMMARY</t>
  </si>
  <si>
    <t>MULTIPLE ALLOCATION METHOD/DIRECT ALLOCATION</t>
  </si>
  <si>
    <t>INDIRECT EXPENSES</t>
  </si>
  <si>
    <t>AGENCY TOTAL</t>
  </si>
  <si>
    <t>COST POOL</t>
  </si>
  <si>
    <t>ADMIN</t>
  </si>
  <si>
    <t>FACILITIES</t>
  </si>
  <si>
    <t>NAME?</t>
  </si>
  <si>
    <t>INDIRECT PERSONNEL EXPENSES</t>
  </si>
  <si>
    <t>SALARIES/WAGES (Form 4B, Line 26)</t>
  </si>
  <si>
    <t>TOTAL INDIRECT PERSONNEL EXPENSES</t>
  </si>
  <si>
    <t>INDIRECT OTHER EXPENSES</t>
  </si>
  <si>
    <t>DEPRECIATION (Non-occupancy)</t>
  </si>
  <si>
    <t>TOTAL INDIRECT OTHER EXPENSES</t>
  </si>
  <si>
    <t xml:space="preserve">TOTAL INDIRECT EXPENSES </t>
  </si>
  <si>
    <t>AGENCY WIDE INDIRECT PERSONNEL EXPENSE SUMMARY</t>
  </si>
  <si>
    <t>POSITION/TITLE</t>
  </si>
  <si>
    <t>TOTAL INDIRECT SALARIES</t>
  </si>
  <si>
    <r>
      <t xml:space="preserve">MISCELLANEOUS </t>
    </r>
    <r>
      <rPr>
        <sz val="9"/>
        <color indexed="8"/>
        <rFont val="Arial"/>
        <family val="2"/>
      </rPr>
      <t>(provide quantified breakdown for items within Miscellaneous; use Form 5A for additional details)</t>
    </r>
  </si>
  <si>
    <t>RIDER F-1</t>
  </si>
  <si>
    <t>PRO FORMA</t>
  </si>
  <si>
    <t>(see instructions and MAAP IV)</t>
  </si>
  <si>
    <t>COST SETTLED PRO FORMA</t>
  </si>
  <si>
    <t>FISCAL YEAR END:</t>
  </si>
  <si>
    <t>FUNDING DEPARTMENT:</t>
  </si>
  <si>
    <t>DHHS</t>
  </si>
  <si>
    <t>COMPONENT START DATE:</t>
  </si>
  <si>
    <t>COMPONENT END DATE:</t>
  </si>
  <si>
    <t>DHHS AGREEMENT AMOUNT IN COMPONENT:</t>
  </si>
  <si>
    <t>PART I:  AGREEMENT TOTALS</t>
  </si>
  <si>
    <t>REVENUE</t>
  </si>
  <si>
    <t>EXPENSE</t>
  </si>
  <si>
    <t>BALANCE</t>
  </si>
  <si>
    <t>PER AGREEMENT BUDGET</t>
  </si>
  <si>
    <t>AGREEMENT ADJUSTMENTS</t>
  </si>
  <si>
    <t>TOTAL ADJUSTMENTS</t>
  </si>
  <si>
    <t>TOTALS AVAILABLE FOR COST SHARING</t>
  </si>
  <si>
    <t>PART II:  AGREEMENT COST SHARING</t>
  </si>
  <si>
    <t>PERCENTAGE</t>
  </si>
  <si>
    <t>AGREEMENT #  (STATE FUNDS)</t>
  </si>
  <si>
    <t>AGREEMENT # (FEDERAL FUNDS)</t>
  </si>
  <si>
    <t>ALL OTHER - UNRESTRICTED</t>
  </si>
  <si>
    <t>ALL OTHER - RESTRICTED (PROGRAM)</t>
  </si>
  <si>
    <t>NOTES TO ADJUSTMENTS</t>
  </si>
  <si>
    <t>RIDER F-2</t>
  </si>
  <si>
    <t>AGREEMENT COMPLIANCE FORM</t>
  </si>
  <si>
    <t xml:space="preserve">This section identifies compliance requirements that must be considered in audits of agreements between the Department and a Community Agency.  Below is a summary of required compliance tests as well as sections within the agreement award relevant to such testing.  Failure to comply with any of these areas could lead to material deficiencies.  </t>
  </si>
  <si>
    <t>x</t>
  </si>
  <si>
    <r>
      <t xml:space="preserve">Review the </t>
    </r>
    <r>
      <rPr>
        <b/>
        <sz val="10"/>
        <color indexed="8"/>
        <rFont val="Arial"/>
        <family val="2"/>
      </rPr>
      <t xml:space="preserve">Federal </t>
    </r>
    <r>
      <rPr>
        <sz val="10"/>
        <color indexed="8"/>
        <rFont val="Arial"/>
        <family val="2"/>
      </rPr>
      <t>compliance requirements specific to the following CFDA identifiers:</t>
    </r>
  </si>
  <si>
    <t>CFDA #</t>
  </si>
  <si>
    <t>and review all the State compliance requirements listed below that apply to Federal Funds.</t>
  </si>
  <si>
    <r>
      <t xml:space="preserve">Review the </t>
    </r>
    <r>
      <rPr>
        <b/>
        <sz val="10"/>
        <color indexed="8"/>
        <rFont val="Arial"/>
        <family val="2"/>
      </rPr>
      <t xml:space="preserve">State </t>
    </r>
    <r>
      <rPr>
        <sz val="10"/>
        <color indexed="8"/>
        <rFont val="Arial"/>
        <family val="2"/>
      </rPr>
      <t>compliance requirements in applicable areas specified below:</t>
    </r>
  </si>
  <si>
    <t>INTERNAL CONTROL</t>
  </si>
  <si>
    <t>STANDARD ADMINISTRATIVE PRACTICES</t>
  </si>
  <si>
    <t>2 CFR 200 Subpart D</t>
  </si>
  <si>
    <t>Department Additions</t>
  </si>
  <si>
    <t>Program Budget</t>
  </si>
  <si>
    <t>ACTIVITIES ALLOWED OR UNALLOWED</t>
  </si>
  <si>
    <t xml:space="preserve">Rider A </t>
  </si>
  <si>
    <t>ALLOWABLE COSTS/COST PRINCIPLES</t>
  </si>
  <si>
    <t xml:space="preserve">  2 CFR 200 Subpart E</t>
  </si>
  <si>
    <t xml:space="preserve">CASH MANAGEMENT </t>
  </si>
  <si>
    <t>ELIGIBILITY</t>
  </si>
  <si>
    <t>Rider A</t>
  </si>
  <si>
    <t>EQUIPMENT AND REAL PROPERTY MANAGEMENT</t>
  </si>
  <si>
    <t>MATCHING, LEVEL OF EFFORT, EARMARKING</t>
  </si>
  <si>
    <t>PERIOD OF PERFORMANCE OF FUNDS</t>
  </si>
  <si>
    <t>PROCUREMENT AND SUSPENSION AND DEBARMENT</t>
  </si>
  <si>
    <t>REPORTING</t>
  </si>
  <si>
    <t>SUB-RECIPIENT MONITORING</t>
  </si>
  <si>
    <t>SPECIAL TESTS AND PROVISIONS</t>
  </si>
  <si>
    <t>AGREEMENT SETTLEMENT METHOD</t>
  </si>
  <si>
    <t>(Check all that are applicable)</t>
  </si>
  <si>
    <t>COST SETTLED</t>
  </si>
  <si>
    <t>FEE FOR SERVICE</t>
  </si>
  <si>
    <t>Full form review by DCM Staff</t>
  </si>
  <si>
    <t>FY28 Initial Award Amount</t>
  </si>
  <si>
    <t>Rural Health Transformation Program - Population Health</t>
  </si>
  <si>
    <t>COM-27-0826</t>
  </si>
  <si>
    <t>Community Health Worker Expansion &amp; Support</t>
  </si>
  <si>
    <t>RHTP- CHW YR1    7/1/2026 - 6/30/2027</t>
  </si>
  <si>
    <t>RHTP- CHW YR2    7/1/2027 - 9/30/2027</t>
  </si>
  <si>
    <t>Requested Salaries</t>
  </si>
  <si>
    <t>Fringe Benefit Costs</t>
  </si>
  <si>
    <t>Total</t>
  </si>
  <si>
    <t>Fringe Benefit Breakdown</t>
  </si>
  <si>
    <t>Total Fringe Benefit Rate</t>
  </si>
  <si>
    <t>Proposed Budget Total</t>
  </si>
  <si>
    <t>Total Proposed Costs</t>
  </si>
  <si>
    <t>Total Personnel Costs</t>
  </si>
  <si>
    <t>Other Costs:</t>
  </si>
  <si>
    <t>Total Other Costs</t>
  </si>
  <si>
    <t>Indirect Costs</t>
  </si>
  <si>
    <t>Personnel Costs:  
Name</t>
  </si>
  <si>
    <t>Fica/Medicare Tax</t>
  </si>
  <si>
    <t>Unemployment Insurance</t>
  </si>
  <si>
    <t>Worker's Compensation</t>
  </si>
  <si>
    <t>Health/Dental</t>
  </si>
  <si>
    <t>Pension</t>
  </si>
  <si>
    <t>Project Supplies</t>
  </si>
  <si>
    <t>Travel</t>
  </si>
  <si>
    <t>Fiscal Year End (MM/DD/YY)</t>
  </si>
  <si>
    <t>Budget Form - Proposed Costs</t>
  </si>
  <si>
    <t>Contact Name &amp; Email Address</t>
  </si>
  <si>
    <t>Budget Period</t>
  </si>
  <si>
    <t>January 1, 2027 through September 30, 2027</t>
  </si>
  <si>
    <t>MTDC</t>
  </si>
  <si>
    <t>Salaries/Fringe</t>
  </si>
  <si>
    <t>Salaries</t>
  </si>
  <si>
    <t>Salaries and Fringe</t>
  </si>
  <si>
    <r>
      <rPr>
        <b/>
        <sz val="11"/>
        <color theme="3" tint="-0.249977111117893"/>
        <rFont val="Arial Nova Light"/>
        <family val="2"/>
      </rPr>
      <t>Instructions:</t>
    </r>
    <r>
      <rPr>
        <sz val="10"/>
        <rFont val="Arial Nova Light"/>
        <family val="2"/>
      </rPr>
      <t xml:space="preserve">
1.  Complete the peach filled cells.
2.  Organization details requested to eliminate the completion of 
      State of Maine budget forms.
2.  Personnel Costs - provide full 12-month salaries and effort.  
     The form will convert the costs for the 9-month period.
3.  Additional explanation is provided when you hover over headings 
     with a red triangle.
4.  Email lgarza@une.edu with any budget form issues by Nov 26, 2026.
5.  Submit an Excel version with your application in the submission portal.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</si>
</sst>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5" formatCode="&quot;$&quot;#,##0_);\(&quot;$&quot;#,##0\)"/>
    <numFmt numFmtId="6" formatCode="&quot;$&quot;#,##0_);[Red]\(&quot;$&quot;#,##0\)"/>
    <numFmt numFmtId="41" formatCode="_(* #,##0_);_(* \(#,##0\);_(* &quot;-&quot;_);_(@_)"/>
    <numFmt numFmtId="44" formatCode="_(&quot;$&quot;* #,##0.00_);_(&quot;$&quot;* \(#,##0.00\);_(&quot;$&quot;* &quot;-&quot;??_);_(@_)"/>
    <numFmt numFmtId="43" formatCode="_(* #,##0.00_);_(* \(#,##0.00\);_(* &quot;-&quot;??_);_(@_)"/>
    <numFmt numFmtId="164" formatCode="&quot;$&quot;#,##0.00"/>
    <numFmt numFmtId="165" formatCode="m/d/yyyy;@"/>
    <numFmt numFmtId="166" formatCode="_(* #,##0_);_(* \(#,##0\);_(* &quot;-&quot;??_);_(@_)"/>
    <numFmt numFmtId="167" formatCode="&quot;$&quot;#,##0"/>
    <numFmt numFmtId="168" formatCode="mm/dd/yy;@"/>
  </numFmts>
  <fonts count="50" x14ac:knownFonts="1">
    <font>
      <sz val="10"/>
      <name val="Arial"/>
    </font>
    <font>
      <sz val="10"/>
      <name val="Arial"/>
      <family val="2"/>
    </font>
    <font>
      <sz val="10"/>
      <name val="Arial"/>
      <family val="2"/>
    </font>
    <font>
      <sz val="8"/>
      <name val="Arial"/>
      <family val="2"/>
    </font>
    <font>
      <sz val="12"/>
      <color indexed="8"/>
      <name val="Arial"/>
      <family val="2"/>
    </font>
    <font>
      <sz val="10"/>
      <color indexed="8"/>
      <name val="Arial"/>
      <family val="2"/>
    </font>
    <font>
      <b/>
      <sz val="12"/>
      <color indexed="8"/>
      <name val="Arial"/>
      <family val="2"/>
    </font>
    <font>
      <b/>
      <sz val="11"/>
      <color indexed="8"/>
      <name val="Arial"/>
      <family val="2"/>
    </font>
    <font>
      <b/>
      <sz val="10"/>
      <color indexed="8"/>
      <name val="Arial"/>
      <family val="2"/>
    </font>
    <font>
      <sz val="8"/>
      <color indexed="8"/>
      <name val="Arial"/>
      <family val="2"/>
    </font>
    <font>
      <sz val="11"/>
      <color indexed="8"/>
      <name val="Arial"/>
      <family val="2"/>
    </font>
    <font>
      <sz val="9"/>
      <color indexed="8"/>
      <name val="Arial"/>
      <family val="2"/>
    </font>
    <font>
      <sz val="11"/>
      <color theme="1"/>
      <name val="Calibri"/>
      <family val="2"/>
      <scheme val="minor"/>
    </font>
    <font>
      <sz val="12"/>
      <color theme="1"/>
      <name val="Arial"/>
      <family val="2"/>
    </font>
    <font>
      <sz val="10"/>
      <color theme="1"/>
      <name val="Arial"/>
      <family val="2"/>
    </font>
    <font>
      <i/>
      <sz val="10"/>
      <color theme="1"/>
      <name val="Arial"/>
      <family val="2"/>
    </font>
    <font>
      <b/>
      <sz val="12"/>
      <color theme="1"/>
      <name val="Arial"/>
      <family val="2"/>
    </font>
    <font>
      <b/>
      <sz val="11"/>
      <color theme="1"/>
      <name val="Arial"/>
      <family val="2"/>
    </font>
    <font>
      <b/>
      <sz val="10"/>
      <color theme="1"/>
      <name val="Arial"/>
      <family val="2"/>
    </font>
    <font>
      <sz val="8"/>
      <color theme="1"/>
      <name val="Arial"/>
      <family val="2"/>
    </font>
    <font>
      <sz val="9"/>
      <color theme="1"/>
      <name val="Arial"/>
      <family val="2"/>
    </font>
    <font>
      <b/>
      <sz val="14"/>
      <color theme="1"/>
      <name val="Arial"/>
      <family val="2"/>
    </font>
    <font>
      <b/>
      <u/>
      <sz val="14"/>
      <color theme="1"/>
      <name val="Arial"/>
      <family val="2"/>
    </font>
    <font>
      <b/>
      <u/>
      <sz val="10"/>
      <color theme="1"/>
      <name val="Arial"/>
      <family val="2"/>
    </font>
    <font>
      <b/>
      <sz val="9"/>
      <color theme="1"/>
      <name val="Arial"/>
      <family val="2"/>
    </font>
    <font>
      <u/>
      <sz val="10"/>
      <color theme="1"/>
      <name val="Arial"/>
      <family val="2"/>
    </font>
    <font>
      <sz val="11"/>
      <color theme="1"/>
      <name val="Arial"/>
      <family val="2"/>
    </font>
    <font>
      <sz val="10"/>
      <color rgb="FFFF0000"/>
      <name val="Arial"/>
      <family val="2"/>
    </font>
    <font>
      <i/>
      <sz val="8"/>
      <color theme="1"/>
      <name val="Arial"/>
      <family val="2"/>
    </font>
    <font>
      <b/>
      <i/>
      <u/>
      <sz val="10"/>
      <color theme="1"/>
      <name val="Arial"/>
      <family val="2"/>
    </font>
    <font>
      <sz val="10"/>
      <name val="Arial"/>
      <family val="2"/>
    </font>
    <font>
      <b/>
      <sz val="12"/>
      <color rgb="FFFF0000"/>
      <name val="Arial"/>
      <family val="2"/>
    </font>
    <font>
      <sz val="10"/>
      <color theme="0"/>
      <name val="Arial"/>
      <family val="2"/>
    </font>
    <font>
      <sz val="10"/>
      <color theme="3" tint="-0.499984740745262"/>
      <name val="Arial Nova Light"/>
      <family val="2"/>
    </font>
    <font>
      <sz val="10"/>
      <name val="Arial Nova Light"/>
      <family val="2"/>
    </font>
    <font>
      <b/>
      <sz val="10"/>
      <name val="Arial Nova Light"/>
      <family val="2"/>
    </font>
    <font>
      <sz val="9"/>
      <name val="Arial Nova Light"/>
      <family val="2"/>
    </font>
    <font>
      <sz val="10"/>
      <color rgb="FFC00000"/>
      <name val="Arial Nova Light"/>
      <family val="2"/>
    </font>
    <font>
      <b/>
      <sz val="11"/>
      <color theme="4" tint="-0.499984740745262"/>
      <name val="Arial Nova Light"/>
      <family val="2"/>
    </font>
    <font>
      <b/>
      <sz val="11"/>
      <name val="Arial Nova Light"/>
      <family val="2"/>
    </font>
    <font>
      <sz val="9"/>
      <name val="Arial"/>
      <family val="2"/>
    </font>
    <font>
      <b/>
      <sz val="8"/>
      <color theme="1"/>
      <name val="Arial"/>
      <family val="2"/>
    </font>
    <font>
      <b/>
      <sz val="9"/>
      <name val="Arial Nova Light"/>
      <family val="2"/>
    </font>
    <font>
      <sz val="9"/>
      <color rgb="FFC00000"/>
      <name val="Arial Nova Light"/>
      <family val="2"/>
    </font>
    <font>
      <sz val="8"/>
      <name val="Arial Nova Light"/>
      <family val="2"/>
    </font>
    <font>
      <sz val="14"/>
      <name val="Arial Nova Light"/>
      <family val="2"/>
    </font>
    <font>
      <sz val="9"/>
      <color indexed="81"/>
      <name val="Tahoma"/>
      <family val="2"/>
    </font>
    <font>
      <b/>
      <sz val="9"/>
      <color indexed="81"/>
      <name val="Tahoma"/>
      <family val="2"/>
    </font>
    <font>
      <sz val="8"/>
      <color indexed="81"/>
      <name val="Tahoma"/>
      <family val="2"/>
    </font>
    <font>
      <b/>
      <sz val="11"/>
      <color theme="3" tint="-0.249977111117893"/>
      <name val="Arial Nova Light"/>
      <family val="2"/>
    </font>
  </fonts>
  <fills count="12">
    <fill>
      <patternFill patternType="none"/>
    </fill>
    <fill>
      <patternFill patternType="gray125"/>
    </fill>
    <fill>
      <patternFill patternType="solid">
        <fgColor theme="8" tint="0.39997558519241921"/>
        <bgColor indexed="64"/>
      </patternFill>
    </fill>
    <fill>
      <patternFill patternType="solid">
        <fgColor rgb="FF969696"/>
        <bgColor indexed="64"/>
      </patternFill>
    </fill>
    <fill>
      <patternFill patternType="solid">
        <fgColor rgb="FFC0C0C0"/>
        <bgColor indexed="64"/>
      </patternFill>
    </fill>
    <fill>
      <patternFill patternType="mediumGray">
        <fgColor rgb="FFC0C0C0"/>
      </patternFill>
    </fill>
    <fill>
      <patternFill patternType="solid">
        <fgColor theme="8" tint="0.79998168889431442"/>
        <bgColor indexed="64"/>
      </patternFill>
    </fill>
    <fill>
      <patternFill patternType="solid">
        <fgColor theme="8" tint="0.39994506668294322"/>
        <bgColor indexed="64"/>
      </patternFill>
    </fill>
    <fill>
      <patternFill patternType="solid">
        <fgColor theme="6" tint="0.59999389629810485"/>
        <bgColor indexed="64"/>
      </patternFill>
    </fill>
    <fill>
      <patternFill patternType="solid">
        <fgColor theme="2" tint="-0.499984740745262"/>
        <bgColor indexed="64"/>
      </patternFill>
    </fill>
    <fill>
      <patternFill patternType="solid">
        <fgColor theme="9" tint="0.79998168889431442"/>
        <bgColor indexed="64"/>
      </patternFill>
    </fill>
    <fill>
      <patternFill patternType="solid">
        <fgColor theme="4" tint="0.79998168889431442"/>
        <bgColor indexed="64"/>
      </patternFill>
    </fill>
  </fills>
  <borders count="122">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dotted">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right/>
      <top style="double">
        <color indexed="64"/>
      </top>
      <bottom/>
      <diagonal/>
    </border>
    <border>
      <left/>
      <right style="thin">
        <color indexed="64"/>
      </right>
      <top/>
      <bottom style="thin">
        <color indexed="64"/>
      </bottom>
      <diagonal/>
    </border>
    <border>
      <left style="thin">
        <color indexed="64"/>
      </left>
      <right/>
      <top style="medium">
        <color indexed="64"/>
      </top>
      <bottom style="double">
        <color indexed="64"/>
      </bottom>
      <diagonal/>
    </border>
    <border>
      <left/>
      <right style="medium">
        <color indexed="64"/>
      </right>
      <top/>
      <bottom style="double">
        <color indexed="64"/>
      </bottom>
      <diagonal/>
    </border>
    <border>
      <left style="medium">
        <color indexed="64"/>
      </left>
      <right/>
      <top/>
      <bottom style="double">
        <color indexed="64"/>
      </bottom>
      <diagonal/>
    </border>
    <border>
      <left style="thin">
        <color indexed="64"/>
      </left>
      <right/>
      <top style="medium">
        <color indexed="64"/>
      </top>
      <bottom/>
      <diagonal/>
    </border>
    <border>
      <left style="thin">
        <color indexed="64"/>
      </left>
      <right/>
      <top/>
      <bottom style="double">
        <color indexed="64"/>
      </bottom>
      <diagonal/>
    </border>
    <border>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hair">
        <color theme="4"/>
      </left>
      <right style="hair">
        <color theme="4"/>
      </right>
      <top/>
      <bottom style="hair">
        <color theme="4"/>
      </bottom>
      <diagonal/>
    </border>
    <border>
      <left style="hair">
        <color theme="4"/>
      </left>
      <right style="hair">
        <color theme="4"/>
      </right>
      <top style="hair">
        <color theme="4"/>
      </top>
      <bottom style="hair">
        <color theme="4"/>
      </bottom>
      <diagonal/>
    </border>
    <border>
      <left style="thin">
        <color theme="4"/>
      </left>
      <right/>
      <top/>
      <bottom/>
      <diagonal/>
    </border>
    <border>
      <left/>
      <right style="thin">
        <color theme="4"/>
      </right>
      <top/>
      <bottom/>
      <diagonal/>
    </border>
    <border>
      <left style="thin">
        <color theme="4"/>
      </left>
      <right style="hair">
        <color theme="4"/>
      </right>
      <top/>
      <bottom style="hair">
        <color theme="4"/>
      </bottom>
      <diagonal/>
    </border>
    <border>
      <left style="hair">
        <color theme="4"/>
      </left>
      <right style="thin">
        <color theme="4"/>
      </right>
      <top/>
      <bottom style="hair">
        <color theme="4"/>
      </bottom>
      <diagonal/>
    </border>
    <border>
      <left style="thin">
        <color theme="4"/>
      </left>
      <right style="hair">
        <color theme="4"/>
      </right>
      <top style="hair">
        <color theme="4"/>
      </top>
      <bottom style="hair">
        <color theme="4"/>
      </bottom>
      <diagonal/>
    </border>
    <border>
      <left style="hair">
        <color theme="4"/>
      </left>
      <right style="thin">
        <color theme="4"/>
      </right>
      <top style="hair">
        <color theme="4"/>
      </top>
      <bottom style="hair">
        <color theme="4"/>
      </bottom>
      <diagonal/>
    </border>
    <border>
      <left style="thin">
        <color theme="4"/>
      </left>
      <right style="hair">
        <color theme="4"/>
      </right>
      <top style="hair">
        <color theme="4"/>
      </top>
      <bottom style="thin">
        <color theme="4"/>
      </bottom>
      <diagonal/>
    </border>
    <border>
      <left style="hair">
        <color theme="4"/>
      </left>
      <right style="hair">
        <color theme="4"/>
      </right>
      <top style="hair">
        <color theme="4"/>
      </top>
      <bottom style="thin">
        <color theme="4"/>
      </bottom>
      <diagonal/>
    </border>
    <border>
      <left style="hair">
        <color theme="4"/>
      </left>
      <right style="thin">
        <color theme="4"/>
      </right>
      <top style="hair">
        <color theme="4"/>
      </top>
      <bottom style="thin">
        <color theme="4"/>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style="thin">
        <color theme="4" tint="-0.24994659260841701"/>
      </left>
      <right/>
      <top style="thin">
        <color theme="4" tint="-0.24994659260841701"/>
      </top>
      <bottom style="thin">
        <color theme="4" tint="-0.24994659260841701"/>
      </bottom>
      <diagonal/>
    </border>
    <border>
      <left/>
      <right/>
      <top style="thin">
        <color theme="4" tint="-0.24994659260841701"/>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theme="3"/>
      </left>
      <right style="thin">
        <color theme="3"/>
      </right>
      <top style="thin">
        <color theme="3"/>
      </top>
      <bottom style="thin">
        <color theme="3"/>
      </bottom>
      <diagonal/>
    </border>
    <border>
      <left style="thin">
        <color theme="3"/>
      </left>
      <right style="thin">
        <color theme="3"/>
      </right>
      <top/>
      <bottom style="thin">
        <color theme="3"/>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diagonal/>
    </border>
    <border>
      <left style="thin">
        <color theme="4" tint="-0.24994659260841701"/>
      </left>
      <right style="thin">
        <color theme="4" tint="-0.24994659260841701"/>
      </right>
      <top/>
      <bottom style="thin">
        <color theme="4" tint="-0.24994659260841701"/>
      </bottom>
      <diagonal/>
    </border>
    <border>
      <left style="hair">
        <color theme="4"/>
      </left>
      <right style="thin">
        <color theme="4"/>
      </right>
      <top style="hair">
        <color theme="4"/>
      </top>
      <bottom style="thin">
        <color indexed="64"/>
      </bottom>
      <diagonal/>
    </border>
    <border>
      <left style="hair">
        <color theme="4"/>
      </left>
      <right/>
      <top style="hair">
        <color theme="4"/>
      </top>
      <bottom style="hair">
        <color theme="4"/>
      </bottom>
      <diagonal/>
    </border>
    <border>
      <left/>
      <right/>
      <top style="hair">
        <color theme="4"/>
      </top>
      <bottom style="hair">
        <color theme="4"/>
      </bottom>
      <diagonal/>
    </border>
    <border>
      <left/>
      <right style="hair">
        <color theme="4"/>
      </right>
      <top style="hair">
        <color theme="4"/>
      </top>
      <bottom style="hair">
        <color theme="4"/>
      </bottom>
      <diagonal/>
    </border>
    <border>
      <left/>
      <right/>
      <top/>
      <bottom style="thin">
        <color theme="4"/>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thin">
        <color theme="4" tint="-0.24994659260841701"/>
      </left>
      <right/>
      <top/>
      <bottom/>
      <diagonal/>
    </border>
    <border>
      <left style="medium">
        <color theme="4" tint="-0.24994659260841701"/>
      </left>
      <right/>
      <top style="medium">
        <color theme="4" tint="-0.24994659260841701"/>
      </top>
      <bottom/>
      <diagonal/>
    </border>
    <border>
      <left/>
      <right/>
      <top style="medium">
        <color theme="4" tint="-0.24994659260841701"/>
      </top>
      <bottom/>
      <diagonal/>
    </border>
    <border>
      <left/>
      <right style="medium">
        <color theme="4" tint="-0.24994659260841701"/>
      </right>
      <top style="medium">
        <color theme="4" tint="-0.24994659260841701"/>
      </top>
      <bottom/>
      <diagonal/>
    </border>
    <border>
      <left style="medium">
        <color theme="4" tint="-0.24994659260841701"/>
      </left>
      <right/>
      <top/>
      <bottom/>
      <diagonal/>
    </border>
    <border>
      <left/>
      <right style="medium">
        <color theme="4" tint="-0.24994659260841701"/>
      </right>
      <top/>
      <bottom/>
      <diagonal/>
    </border>
    <border>
      <left style="medium">
        <color theme="4" tint="-0.24994659260841701"/>
      </left>
      <right/>
      <top/>
      <bottom style="medium">
        <color theme="4" tint="-0.24994659260841701"/>
      </bottom>
      <diagonal/>
    </border>
    <border>
      <left/>
      <right/>
      <top/>
      <bottom style="medium">
        <color theme="4" tint="-0.24994659260841701"/>
      </bottom>
      <diagonal/>
    </border>
    <border>
      <left/>
      <right style="medium">
        <color theme="4" tint="-0.24994659260841701"/>
      </right>
      <top/>
      <bottom style="medium">
        <color theme="4" tint="-0.24994659260841701"/>
      </bottom>
      <diagonal/>
    </border>
  </borders>
  <cellStyleXfs count="10">
    <xf numFmtId="0" fontId="0" fillId="0" borderId="0"/>
    <xf numFmtId="44" fontId="1" fillId="0" borderId="0" applyFont="0" applyFill="0" applyBorder="0" applyAlignment="0" applyProtection="0"/>
    <xf numFmtId="0" fontId="12" fillId="0" borderId="0"/>
    <xf numFmtId="0" fontId="2" fillId="0" borderId="0"/>
    <xf numFmtId="9" fontId="1" fillId="0" borderId="0" applyFont="0" applyFill="0" applyBorder="0" applyAlignment="0" applyProtection="0"/>
    <xf numFmtId="9" fontId="12" fillId="0" borderId="0" applyFont="0" applyFill="0" applyBorder="0" applyAlignment="0" applyProtection="0"/>
    <xf numFmtId="9" fontId="2" fillId="0" borderId="0" applyFont="0" applyFill="0" applyBorder="0" applyAlignment="0" applyProtection="0"/>
    <xf numFmtId="43" fontId="30" fillId="0" borderId="0" applyFont="0" applyFill="0" applyBorder="0" applyAlignment="0" applyProtection="0"/>
    <xf numFmtId="0" fontId="1" fillId="0" borderId="0"/>
    <xf numFmtId="43" fontId="1" fillId="0" borderId="0" applyFont="0" applyFill="0" applyBorder="0" applyAlignment="0" applyProtection="0"/>
  </cellStyleXfs>
  <cellXfs count="743">
    <xf numFmtId="0" fontId="0" fillId="0" borderId="0" xfId="0"/>
    <xf numFmtId="0" fontId="13" fillId="0" borderId="0" xfId="2" applyFont="1" applyAlignment="1">
      <alignment horizontal="right"/>
    </xf>
    <xf numFmtId="0" fontId="13" fillId="0" borderId="0" xfId="2" applyFont="1" applyAlignment="1">
      <alignment horizontal="center"/>
    </xf>
    <xf numFmtId="10" fontId="13" fillId="0" borderId="0" xfId="5" applyNumberFormat="1" applyFont="1" applyAlignment="1">
      <alignment horizontal="left"/>
    </xf>
    <xf numFmtId="41" fontId="13" fillId="0" borderId="0" xfId="2" applyNumberFormat="1" applyFont="1"/>
    <xf numFmtId="0" fontId="14" fillId="0" borderId="0" xfId="2" applyFont="1" applyAlignment="1">
      <alignment horizontal="right"/>
    </xf>
    <xf numFmtId="0" fontId="13" fillId="0" borderId="0" xfId="2" applyFont="1"/>
    <xf numFmtId="0" fontId="13" fillId="0" borderId="0" xfId="2" applyFont="1" applyAlignment="1">
      <alignment horizontal="right" wrapText="1"/>
    </xf>
    <xf numFmtId="0" fontId="15" fillId="0" borderId="0" xfId="2" applyFont="1" applyAlignment="1">
      <alignment horizontal="center"/>
    </xf>
    <xf numFmtId="0" fontId="16" fillId="0" borderId="0" xfId="2" applyFont="1" applyAlignment="1">
      <alignment horizontal="center"/>
    </xf>
    <xf numFmtId="0" fontId="16" fillId="0" borderId="1" xfId="2" applyFont="1" applyBorder="1" applyAlignment="1">
      <alignment horizontal="center"/>
    </xf>
    <xf numFmtId="0" fontId="16" fillId="0" borderId="0" xfId="2" applyFont="1" applyAlignment="1">
      <alignment horizontal="right"/>
    </xf>
    <xf numFmtId="0" fontId="13" fillId="0" borderId="2" xfId="2" applyFont="1" applyBorder="1" applyAlignment="1" applyProtection="1">
      <alignment horizontal="center"/>
      <protection locked="0"/>
    </xf>
    <xf numFmtId="0" fontId="13" fillId="0" borderId="2" xfId="2" applyFont="1" applyBorder="1" applyProtection="1">
      <protection locked="0"/>
    </xf>
    <xf numFmtId="0" fontId="13" fillId="0" borderId="1" xfId="2" applyFont="1" applyBorder="1" applyProtection="1">
      <protection locked="0"/>
    </xf>
    <xf numFmtId="38" fontId="14" fillId="0" borderId="3" xfId="0" applyNumberFormat="1" applyFont="1" applyBorder="1" applyProtection="1">
      <protection locked="0"/>
    </xf>
    <xf numFmtId="38" fontId="14" fillId="0" borderId="4" xfId="0" applyNumberFormat="1" applyFont="1" applyBorder="1" applyProtection="1">
      <protection locked="0"/>
    </xf>
    <xf numFmtId="38" fontId="14" fillId="0" borderId="5" xfId="0" applyNumberFormat="1" applyFont="1" applyBorder="1" applyProtection="1">
      <protection locked="0"/>
    </xf>
    <xf numFmtId="38" fontId="14" fillId="0" borderId="7" xfId="0" applyNumberFormat="1" applyFont="1" applyBorder="1" applyProtection="1">
      <protection locked="0"/>
    </xf>
    <xf numFmtId="38" fontId="14" fillId="0" borderId="8" xfId="0" applyNumberFormat="1" applyFont="1" applyBorder="1" applyProtection="1">
      <protection locked="0"/>
    </xf>
    <xf numFmtId="38" fontId="14" fillId="0" borderId="10" xfId="0" applyNumberFormat="1" applyFont="1" applyBorder="1" applyProtection="1">
      <protection locked="0"/>
    </xf>
    <xf numFmtId="38" fontId="14" fillId="0" borderId="11" xfId="0" applyNumberFormat="1" applyFont="1" applyBorder="1" applyProtection="1">
      <protection locked="0"/>
    </xf>
    <xf numFmtId="3" fontId="17" fillId="0" borderId="17" xfId="0" applyNumberFormat="1" applyFont="1" applyBorder="1"/>
    <xf numFmtId="3" fontId="14" fillId="0" borderId="0" xfId="0" applyNumberFormat="1" applyFont="1"/>
    <xf numFmtId="3" fontId="14" fillId="0" borderId="18" xfId="0" applyNumberFormat="1" applyFont="1" applyBorder="1" applyAlignment="1">
      <alignment horizontal="right"/>
    </xf>
    <xf numFmtId="3" fontId="18" fillId="0" borderId="0" xfId="0" applyNumberFormat="1" applyFont="1" applyAlignment="1">
      <alignment horizontal="center" vertical="center"/>
    </xf>
    <xf numFmtId="3" fontId="17" fillId="0" borderId="20" xfId="0" applyNumberFormat="1" applyFont="1" applyBorder="1"/>
    <xf numFmtId="3" fontId="17" fillId="0" borderId="21" xfId="0" applyNumberFormat="1" applyFont="1" applyBorder="1"/>
    <xf numFmtId="3" fontId="14" fillId="0" borderId="0" xfId="0" applyNumberFormat="1" applyFont="1" applyAlignment="1">
      <alignment horizontal="center"/>
    </xf>
    <xf numFmtId="3" fontId="19" fillId="0" borderId="2" xfId="0" applyNumberFormat="1" applyFont="1" applyBorder="1" applyAlignment="1">
      <alignment horizontal="center"/>
    </xf>
    <xf numFmtId="3" fontId="19" fillId="0" borderId="2" xfId="0" applyNumberFormat="1" applyFont="1" applyBorder="1" applyAlignment="1">
      <alignment horizontal="center" vertical="center"/>
    </xf>
    <xf numFmtId="3" fontId="19" fillId="0" borderId="0" xfId="0" applyNumberFormat="1" applyFont="1" applyAlignment="1">
      <alignment horizontal="center" vertical="center"/>
    </xf>
    <xf numFmtId="3" fontId="14" fillId="0" borderId="23" xfId="0" applyNumberFormat="1" applyFont="1" applyBorder="1" applyAlignment="1">
      <alignment horizontal="right" vertical="center"/>
    </xf>
    <xf numFmtId="3" fontId="18" fillId="0" borderId="2" xfId="0" applyNumberFormat="1" applyFont="1" applyBorder="1" applyAlignment="1">
      <alignment horizontal="center" vertical="center" wrapText="1"/>
    </xf>
    <xf numFmtId="3" fontId="14" fillId="0" borderId="0" xfId="0" applyNumberFormat="1" applyFont="1" applyAlignment="1">
      <alignment wrapText="1"/>
    </xf>
    <xf numFmtId="3" fontId="17" fillId="0" borderId="24" xfId="0" applyNumberFormat="1" applyFont="1" applyBorder="1" applyAlignment="1">
      <alignment horizontal="right"/>
    </xf>
    <xf numFmtId="3" fontId="17" fillId="0" borderId="2" xfId="0" applyNumberFormat="1" applyFont="1" applyBorder="1"/>
    <xf numFmtId="3" fontId="17" fillId="0" borderId="14" xfId="0" applyNumberFormat="1" applyFont="1" applyBorder="1" applyAlignment="1">
      <alignment horizontal="right"/>
    </xf>
    <xf numFmtId="3" fontId="14" fillId="0" borderId="25" xfId="0" applyNumberFormat="1" applyFont="1" applyBorder="1" applyAlignment="1">
      <alignment horizontal="right" vertical="center"/>
    </xf>
    <xf numFmtId="3" fontId="14" fillId="0" borderId="2" xfId="0" applyNumberFormat="1" applyFont="1" applyBorder="1" applyAlignment="1">
      <alignment horizontal="right" vertical="center"/>
    </xf>
    <xf numFmtId="3" fontId="18" fillId="0" borderId="2" xfId="0" applyNumberFormat="1" applyFont="1" applyBorder="1" applyAlignment="1">
      <alignment horizontal="center"/>
    </xf>
    <xf numFmtId="3" fontId="18" fillId="0" borderId="26" xfId="0" applyNumberFormat="1" applyFont="1" applyBorder="1" applyAlignment="1">
      <alignment horizontal="center" wrapText="1"/>
    </xf>
    <xf numFmtId="3" fontId="14" fillId="0" borderId="27" xfId="0" applyNumberFormat="1" applyFont="1" applyBorder="1"/>
    <xf numFmtId="3" fontId="14" fillId="0" borderId="29" xfId="0" applyNumberFormat="1" applyFont="1" applyBorder="1" applyAlignment="1">
      <alignment horizontal="left"/>
    </xf>
    <xf numFmtId="3" fontId="14" fillId="0" borderId="30" xfId="0" applyNumberFormat="1" applyFont="1" applyBorder="1"/>
    <xf numFmtId="3" fontId="14" fillId="0" borderId="25" xfId="0" applyNumberFormat="1" applyFont="1" applyBorder="1" applyAlignment="1">
      <alignment wrapText="1"/>
    </xf>
    <xf numFmtId="3" fontId="17" fillId="0" borderId="26" xfId="0" applyNumberFormat="1" applyFont="1" applyBorder="1" applyAlignment="1">
      <alignment horizontal="left"/>
    </xf>
    <xf numFmtId="3" fontId="17" fillId="0" borderId="32" xfId="0" applyNumberFormat="1" applyFont="1" applyBorder="1"/>
    <xf numFmtId="10" fontId="17" fillId="0" borderId="33" xfId="4" applyNumberFormat="1" applyFont="1" applyBorder="1"/>
    <xf numFmtId="3" fontId="14" fillId="0" borderId="34" xfId="0" applyNumberFormat="1" applyFont="1" applyBorder="1" applyAlignment="1">
      <alignment horizontal="right" vertical="center"/>
    </xf>
    <xf numFmtId="3" fontId="18" fillId="0" borderId="24" xfId="0" applyNumberFormat="1" applyFont="1" applyBorder="1" applyAlignment="1">
      <alignment horizontal="center"/>
    </xf>
    <xf numFmtId="3" fontId="14" fillId="0" borderId="23" xfId="0" applyNumberFormat="1" applyFont="1" applyBorder="1" applyAlignment="1">
      <alignment horizontal="right"/>
    </xf>
    <xf numFmtId="3" fontId="17" fillId="0" borderId="2" xfId="0" applyNumberFormat="1" applyFont="1" applyBorder="1" applyAlignment="1">
      <alignment horizontal="right"/>
    </xf>
    <xf numFmtId="3" fontId="14" fillId="0" borderId="0" xfId="0" applyNumberFormat="1" applyFont="1" applyAlignment="1">
      <alignment horizontal="right"/>
    </xf>
    <xf numFmtId="38" fontId="14" fillId="0" borderId="35" xfId="0" applyNumberFormat="1" applyFont="1" applyBorder="1" applyProtection="1">
      <protection locked="0"/>
    </xf>
    <xf numFmtId="38" fontId="14" fillId="0" borderId="36" xfId="0" applyNumberFormat="1" applyFont="1" applyBorder="1" applyProtection="1">
      <protection locked="0"/>
    </xf>
    <xf numFmtId="38" fontId="17" fillId="0" borderId="2" xfId="0" applyNumberFormat="1" applyFont="1" applyBorder="1"/>
    <xf numFmtId="3" fontId="17" fillId="0" borderId="37" xfId="0" applyNumberFormat="1" applyFont="1" applyBorder="1"/>
    <xf numFmtId="1" fontId="14" fillId="0" borderId="0" xfId="0" applyNumberFormat="1" applyFont="1" applyAlignment="1">
      <alignment horizontal="right"/>
    </xf>
    <xf numFmtId="3" fontId="14" fillId="0" borderId="0" xfId="0" applyNumberFormat="1" applyFont="1" applyAlignment="1">
      <alignment horizontal="left"/>
    </xf>
    <xf numFmtId="0" fontId="16" fillId="0" borderId="0" xfId="3" applyFont="1"/>
    <xf numFmtId="0" fontId="14" fillId="0" borderId="0" xfId="3" applyFont="1"/>
    <xf numFmtId="3" fontId="16" fillId="0" borderId="0" xfId="0" applyNumberFormat="1" applyFont="1" applyAlignment="1">
      <alignment horizontal="right"/>
    </xf>
    <xf numFmtId="3" fontId="17" fillId="0" borderId="29" xfId="0" applyNumberFormat="1" applyFont="1" applyBorder="1"/>
    <xf numFmtId="3" fontId="17" fillId="0" borderId="25" xfId="0" applyNumberFormat="1" applyFont="1" applyBorder="1"/>
    <xf numFmtId="3" fontId="17" fillId="0" borderId="38" xfId="0" applyNumberFormat="1" applyFont="1" applyBorder="1"/>
    <xf numFmtId="3" fontId="19" fillId="0" borderId="2" xfId="0" applyNumberFormat="1" applyFont="1" applyBorder="1" applyAlignment="1">
      <alignment horizontal="right"/>
    </xf>
    <xf numFmtId="3" fontId="19" fillId="0" borderId="0" xfId="0" applyNumberFormat="1" applyFont="1" applyAlignment="1">
      <alignment horizontal="center"/>
    </xf>
    <xf numFmtId="3" fontId="18" fillId="0" borderId="39" xfId="0" applyNumberFormat="1" applyFont="1" applyBorder="1" applyAlignment="1">
      <alignment horizontal="center" vertical="center" wrapText="1"/>
    </xf>
    <xf numFmtId="3" fontId="18" fillId="0" borderId="40" xfId="0" applyNumberFormat="1" applyFont="1" applyBorder="1" applyAlignment="1" applyProtection="1">
      <alignment horizontal="center" vertical="center" wrapText="1"/>
      <protection locked="0"/>
    </xf>
    <xf numFmtId="3" fontId="18" fillId="0" borderId="41" xfId="0" applyNumberFormat="1" applyFont="1" applyBorder="1" applyAlignment="1" applyProtection="1">
      <alignment horizontal="center" vertical="center" wrapText="1"/>
      <protection locked="0"/>
    </xf>
    <xf numFmtId="3" fontId="18" fillId="0" borderId="42" xfId="0" applyNumberFormat="1" applyFont="1" applyBorder="1" applyAlignment="1" applyProtection="1">
      <alignment horizontal="center" vertical="center" wrapText="1"/>
      <protection locked="0"/>
    </xf>
    <xf numFmtId="3" fontId="18" fillId="0" borderId="43" xfId="0" applyNumberFormat="1" applyFont="1" applyBorder="1" applyAlignment="1" applyProtection="1">
      <alignment horizontal="center" vertical="center" wrapText="1"/>
      <protection locked="0"/>
    </xf>
    <xf numFmtId="3" fontId="14" fillId="0" borderId="0" xfId="0" applyNumberFormat="1" applyFont="1" applyAlignment="1">
      <alignment horizontal="right" vertical="center"/>
    </xf>
    <xf numFmtId="3" fontId="14" fillId="0" borderId="18" xfId="0" applyNumberFormat="1" applyFont="1" applyBorder="1" applyAlignment="1">
      <alignment horizontal="right" vertical="center"/>
    </xf>
    <xf numFmtId="3" fontId="17" fillId="0" borderId="44" xfId="0" applyNumberFormat="1" applyFont="1" applyBorder="1"/>
    <xf numFmtId="0" fontId="19" fillId="0" borderId="40" xfId="0" applyFont="1" applyBorder="1" applyAlignment="1">
      <alignment horizontal="right" vertical="center"/>
    </xf>
    <xf numFmtId="0" fontId="19" fillId="0" borderId="40" xfId="0" applyFont="1" applyBorder="1" applyAlignment="1">
      <alignment horizontal="center"/>
    </xf>
    <xf numFmtId="0" fontId="19" fillId="0" borderId="0" xfId="0" applyFont="1"/>
    <xf numFmtId="3" fontId="19" fillId="0" borderId="45" xfId="0" applyNumberFormat="1" applyFont="1" applyBorder="1" applyAlignment="1">
      <alignment horizontal="right" vertical="center"/>
    </xf>
    <xf numFmtId="3" fontId="18" fillId="0" borderId="41" xfId="0" applyNumberFormat="1" applyFont="1" applyBorder="1" applyAlignment="1">
      <alignment horizontal="center" vertical="center" wrapText="1"/>
    </xf>
    <xf numFmtId="3" fontId="18" fillId="0" borderId="42" xfId="0" applyNumberFormat="1" applyFont="1" applyBorder="1" applyAlignment="1">
      <alignment horizontal="center" vertical="center" wrapText="1"/>
    </xf>
    <xf numFmtId="3" fontId="18" fillId="0" borderId="43" xfId="0" applyNumberFormat="1" applyFont="1" applyBorder="1" applyAlignment="1">
      <alignment horizontal="center" vertical="center" wrapText="1"/>
    </xf>
    <xf numFmtId="3" fontId="14" fillId="0" borderId="18" xfId="0" applyNumberFormat="1" applyFont="1" applyBorder="1"/>
    <xf numFmtId="3" fontId="17" fillId="0" borderId="46" xfId="0" applyNumberFormat="1" applyFont="1" applyBorder="1"/>
    <xf numFmtId="3" fontId="19" fillId="0" borderId="40" xfId="0" applyNumberFormat="1" applyFont="1" applyBorder="1" applyAlignment="1">
      <alignment horizontal="center"/>
    </xf>
    <xf numFmtId="3" fontId="19" fillId="0" borderId="18" xfId="0" applyNumberFormat="1" applyFont="1" applyBorder="1" applyAlignment="1">
      <alignment horizontal="center"/>
    </xf>
    <xf numFmtId="3" fontId="14" fillId="0" borderId="47" xfId="0" applyNumberFormat="1" applyFont="1" applyBorder="1" applyAlignment="1">
      <alignment horizontal="right" vertical="center"/>
    </xf>
    <xf numFmtId="3" fontId="18" fillId="0" borderId="16" xfId="0" applyNumberFormat="1" applyFont="1" applyBorder="1" applyAlignment="1">
      <alignment horizontal="center" wrapText="1"/>
    </xf>
    <xf numFmtId="3" fontId="18" fillId="0" borderId="2" xfId="0" applyNumberFormat="1" applyFont="1" applyBorder="1" applyAlignment="1" applyProtection="1">
      <alignment horizontal="center" vertical="top" wrapText="1"/>
      <protection locked="0"/>
    </xf>
    <xf numFmtId="3" fontId="14" fillId="0" borderId="19" xfId="0" applyNumberFormat="1" applyFont="1" applyBorder="1" applyAlignment="1">
      <alignment horizontal="center" vertical="top"/>
    </xf>
    <xf numFmtId="3" fontId="18" fillId="0" borderId="26" xfId="0" applyNumberFormat="1" applyFont="1" applyBorder="1" applyAlignment="1" applyProtection="1">
      <alignment horizontal="center" vertical="top" wrapText="1"/>
      <protection locked="0"/>
    </xf>
    <xf numFmtId="3" fontId="14" fillId="0" borderId="22" xfId="0" applyNumberFormat="1" applyFont="1" applyBorder="1" applyProtection="1">
      <protection locked="0"/>
    </xf>
    <xf numFmtId="38" fontId="14" fillId="0" borderId="31" xfId="0" applyNumberFormat="1" applyFont="1" applyBorder="1" applyProtection="1">
      <protection locked="0"/>
    </xf>
    <xf numFmtId="3" fontId="14" fillId="0" borderId="44" xfId="0" applyNumberFormat="1" applyFont="1" applyBorder="1" applyAlignment="1" applyProtection="1">
      <alignment wrapText="1"/>
      <protection locked="0"/>
    </xf>
    <xf numFmtId="38" fontId="14" fillId="0" borderId="48" xfId="0" applyNumberFormat="1" applyFont="1" applyBorder="1" applyProtection="1">
      <protection locked="0"/>
    </xf>
    <xf numFmtId="3" fontId="14" fillId="0" borderId="25" xfId="0" applyNumberFormat="1" applyFont="1" applyBorder="1" applyProtection="1">
      <protection locked="0"/>
    </xf>
    <xf numFmtId="38" fontId="14" fillId="0" borderId="49" xfId="0" applyNumberFormat="1" applyFont="1" applyBorder="1" applyProtection="1">
      <protection locked="0"/>
    </xf>
    <xf numFmtId="3" fontId="14" fillId="0" borderId="25" xfId="0" applyNumberFormat="1" applyFont="1" applyBorder="1" applyAlignment="1" applyProtection="1">
      <alignment wrapText="1"/>
      <protection locked="0"/>
    </xf>
    <xf numFmtId="3" fontId="14" fillId="0" borderId="44" xfId="0" applyNumberFormat="1" applyFont="1" applyBorder="1" applyProtection="1">
      <protection locked="0"/>
    </xf>
    <xf numFmtId="3" fontId="17" fillId="0" borderId="14" xfId="0" applyNumberFormat="1" applyFont="1" applyBorder="1"/>
    <xf numFmtId="0" fontId="17" fillId="0" borderId="2" xfId="0" applyFont="1" applyBorder="1"/>
    <xf numFmtId="38" fontId="17" fillId="0" borderId="26" xfId="0" applyNumberFormat="1" applyFont="1" applyBorder="1"/>
    <xf numFmtId="3" fontId="14" fillId="0" borderId="50" xfId="0" applyNumberFormat="1" applyFont="1" applyBorder="1" applyProtection="1">
      <protection locked="0"/>
    </xf>
    <xf numFmtId="38" fontId="14" fillId="0" borderId="51" xfId="0" applyNumberFormat="1" applyFont="1" applyBorder="1" applyProtection="1">
      <protection locked="0"/>
    </xf>
    <xf numFmtId="38" fontId="14" fillId="0" borderId="52" xfId="0" applyNumberFormat="1" applyFont="1" applyBorder="1" applyProtection="1">
      <protection locked="0"/>
    </xf>
    <xf numFmtId="38" fontId="14" fillId="0" borderId="53" xfId="0" applyNumberFormat="1" applyFont="1" applyBorder="1" applyProtection="1">
      <protection locked="0"/>
    </xf>
    <xf numFmtId="3" fontId="14" fillId="0" borderId="30" xfId="0" applyNumberFormat="1" applyFont="1" applyBorder="1" applyAlignment="1" applyProtection="1">
      <alignment wrapText="1"/>
      <protection locked="0"/>
    </xf>
    <xf numFmtId="3" fontId="14" fillId="0" borderId="18" xfId="0" applyNumberFormat="1" applyFont="1" applyBorder="1" applyProtection="1">
      <protection locked="0"/>
    </xf>
    <xf numFmtId="3" fontId="17" fillId="0" borderId="2" xfId="0" applyNumberFormat="1" applyFont="1" applyBorder="1" applyAlignment="1">
      <alignment horizontal="left"/>
    </xf>
    <xf numFmtId="3" fontId="14" fillId="0" borderId="1" xfId="0" applyNumberFormat="1" applyFont="1" applyBorder="1" applyProtection="1">
      <protection locked="0"/>
    </xf>
    <xf numFmtId="3" fontId="17" fillId="0" borderId="0" xfId="0" applyNumberFormat="1" applyFont="1"/>
    <xf numFmtId="3" fontId="17" fillId="0" borderId="40" xfId="0" applyNumberFormat="1" applyFont="1" applyBorder="1"/>
    <xf numFmtId="3" fontId="14" fillId="0" borderId="20" xfId="0" applyNumberFormat="1" applyFont="1" applyBorder="1" applyProtection="1">
      <protection locked="0"/>
    </xf>
    <xf numFmtId="3" fontId="14" fillId="0" borderId="8" xfId="0" applyNumberFormat="1" applyFont="1" applyBorder="1"/>
    <xf numFmtId="3" fontId="16" fillId="2" borderId="58" xfId="0" applyNumberFormat="1" applyFont="1" applyFill="1" applyBorder="1"/>
    <xf numFmtId="3" fontId="14" fillId="0" borderId="32" xfId="0" applyNumberFormat="1" applyFont="1" applyBorder="1" applyProtection="1">
      <protection locked="0"/>
    </xf>
    <xf numFmtId="3" fontId="14" fillId="3" borderId="24" xfId="0" applyNumberFormat="1" applyFont="1" applyFill="1" applyBorder="1" applyAlignment="1">
      <alignment vertical="center"/>
    </xf>
    <xf numFmtId="3" fontId="18" fillId="0" borderId="26" xfId="0" applyNumberFormat="1" applyFont="1" applyBorder="1" applyAlignment="1">
      <alignment horizontal="center"/>
    </xf>
    <xf numFmtId="3" fontId="20" fillId="0" borderId="45" xfId="0" applyNumberFormat="1" applyFont="1" applyBorder="1" applyAlignment="1">
      <alignment horizontal="center"/>
    </xf>
    <xf numFmtId="4" fontId="16" fillId="0" borderId="0" xfId="0" applyNumberFormat="1" applyFont="1" applyAlignment="1">
      <alignment horizontal="left"/>
    </xf>
    <xf numFmtId="4" fontId="21" fillId="0" borderId="0" xfId="0" applyNumberFormat="1" applyFont="1" applyAlignment="1">
      <alignment horizontal="left"/>
    </xf>
    <xf numFmtId="4" fontId="14" fillId="0" borderId="18" xfId="0" applyNumberFormat="1" applyFont="1" applyBorder="1" applyAlignment="1">
      <alignment horizontal="right"/>
    </xf>
    <xf numFmtId="4" fontId="14" fillId="0" borderId="0" xfId="0" applyNumberFormat="1" applyFont="1" applyAlignment="1">
      <alignment horizontal="left"/>
    </xf>
    <xf numFmtId="4" fontId="22" fillId="0" borderId="0" xfId="0" applyNumberFormat="1" applyFont="1" applyAlignment="1">
      <alignment horizontal="left"/>
    </xf>
    <xf numFmtId="3" fontId="16" fillId="0" borderId="0" xfId="0" applyNumberFormat="1" applyFont="1" applyAlignment="1">
      <alignment horizontal="left"/>
    </xf>
    <xf numFmtId="3" fontId="16" fillId="0" borderId="19" xfId="0" applyNumberFormat="1" applyFont="1" applyBorder="1" applyAlignment="1">
      <alignment horizontal="left"/>
    </xf>
    <xf numFmtId="3" fontId="17" fillId="0" borderId="0" xfId="0" applyNumberFormat="1" applyFont="1" applyAlignment="1">
      <alignment horizontal="left"/>
    </xf>
    <xf numFmtId="4" fontId="18" fillId="0" borderId="0" xfId="0" applyNumberFormat="1" applyFont="1" applyAlignment="1">
      <alignment horizontal="left"/>
    </xf>
    <xf numFmtId="4" fontId="14" fillId="0" borderId="19" xfId="0" applyNumberFormat="1" applyFont="1" applyBorder="1" applyAlignment="1">
      <alignment horizontal="left"/>
    </xf>
    <xf numFmtId="3" fontId="18" fillId="0" borderId="25" xfId="0" applyNumberFormat="1" applyFont="1" applyBorder="1" applyAlignment="1">
      <alignment horizontal="right"/>
    </xf>
    <xf numFmtId="4" fontId="23" fillId="0" borderId="0" xfId="0" applyNumberFormat="1" applyFont="1" applyAlignment="1">
      <alignment horizontal="left"/>
    </xf>
    <xf numFmtId="3" fontId="18" fillId="0" borderId="40" xfId="0" applyNumberFormat="1" applyFont="1" applyBorder="1" applyAlignment="1">
      <alignment horizontal="center"/>
    </xf>
    <xf numFmtId="3" fontId="14" fillId="0" borderId="25" xfId="0" applyNumberFormat="1" applyFont="1" applyBorder="1" applyAlignment="1">
      <alignment horizontal="right"/>
    </xf>
    <xf numFmtId="3" fontId="14" fillId="0" borderId="60" xfId="0" applyNumberFormat="1" applyFont="1" applyBorder="1" applyAlignment="1">
      <alignment horizontal="right"/>
    </xf>
    <xf numFmtId="4" fontId="14" fillId="0" borderId="0" xfId="0" applyNumberFormat="1" applyFont="1" applyAlignment="1">
      <alignment horizontal="right"/>
    </xf>
    <xf numFmtId="4" fontId="24" fillId="0" borderId="0" xfId="0" applyNumberFormat="1" applyFont="1" applyAlignment="1">
      <alignment horizontal="left"/>
    </xf>
    <xf numFmtId="0" fontId="14" fillId="0" borderId="0" xfId="0" applyFont="1"/>
    <xf numFmtId="0" fontId="14" fillId="0" borderId="0" xfId="0" applyFont="1" applyAlignment="1">
      <alignment horizontal="center" vertical="center"/>
    </xf>
    <xf numFmtId="0" fontId="14" fillId="0" borderId="0" xfId="0" applyFont="1" applyAlignment="1">
      <alignment horizontal="right"/>
    </xf>
    <xf numFmtId="0" fontId="14" fillId="0" borderId="2" xfId="0" applyFont="1" applyBorder="1" applyAlignment="1" applyProtection="1">
      <alignment horizontal="center" vertical="center"/>
      <protection locked="0"/>
    </xf>
    <xf numFmtId="0" fontId="14" fillId="0" borderId="1" xfId="0" applyFont="1" applyBorder="1" applyProtection="1">
      <protection locked="0"/>
    </xf>
    <xf numFmtId="0" fontId="25" fillId="0" borderId="0" xfId="0" applyFont="1" applyAlignment="1">
      <alignment horizontal="right"/>
    </xf>
    <xf numFmtId="38" fontId="14" fillId="0" borderId="4" xfId="0" applyNumberFormat="1" applyFont="1" applyBorder="1"/>
    <xf numFmtId="38" fontId="14" fillId="0" borderId="51" xfId="0" applyNumberFormat="1" applyFont="1" applyBorder="1"/>
    <xf numFmtId="38" fontId="18" fillId="0" borderId="27" xfId="0" applyNumberFormat="1" applyFont="1" applyBorder="1" applyAlignment="1" applyProtection="1">
      <alignment horizontal="left" vertical="center"/>
      <protection locked="0"/>
    </xf>
    <xf numFmtId="40" fontId="14" fillId="0" borderId="61" xfId="0" applyNumberFormat="1" applyFont="1" applyBorder="1" applyProtection="1">
      <protection locked="0"/>
    </xf>
    <xf numFmtId="40" fontId="14" fillId="0" borderId="8" xfId="0" applyNumberFormat="1" applyFont="1" applyBorder="1" applyProtection="1">
      <protection locked="0"/>
    </xf>
    <xf numFmtId="40" fontId="14" fillId="0" borderId="10" xfId="0" applyNumberFormat="1" applyFont="1" applyBorder="1" applyProtection="1">
      <protection locked="0"/>
    </xf>
    <xf numFmtId="40" fontId="17" fillId="0" borderId="2" xfId="0" applyNumberFormat="1" applyFont="1" applyBorder="1"/>
    <xf numFmtId="40" fontId="17" fillId="0" borderId="54" xfId="0" applyNumberFormat="1" applyFont="1" applyBorder="1"/>
    <xf numFmtId="49" fontId="14" fillId="0" borderId="27" xfId="0" applyNumberFormat="1" applyFont="1" applyBorder="1" applyAlignment="1" applyProtection="1">
      <alignment horizontal="left"/>
      <protection locked="0"/>
    </xf>
    <xf numFmtId="49" fontId="14" fillId="0" borderId="62" xfId="0" applyNumberFormat="1" applyFont="1" applyBorder="1" applyAlignment="1" applyProtection="1">
      <alignment horizontal="left"/>
      <protection locked="0"/>
    </xf>
    <xf numFmtId="49" fontId="14" fillId="0" borderId="4" xfId="0" applyNumberFormat="1" applyFont="1" applyBorder="1" applyAlignment="1" applyProtection="1">
      <alignment horizontal="left"/>
      <protection locked="0"/>
    </xf>
    <xf numFmtId="49" fontId="14" fillId="0" borderId="30" xfId="0" applyNumberFormat="1" applyFont="1" applyBorder="1" applyAlignment="1" applyProtection="1">
      <alignment horizontal="left"/>
      <protection locked="0"/>
    </xf>
    <xf numFmtId="49" fontId="14" fillId="0" borderId="63" xfId="0" applyNumberFormat="1" applyFont="1" applyBorder="1" applyAlignment="1" applyProtection="1">
      <alignment horizontal="left"/>
      <protection locked="0"/>
    </xf>
    <xf numFmtId="49" fontId="14" fillId="0" borderId="8" xfId="0" applyNumberFormat="1" applyFont="1" applyBorder="1" applyAlignment="1" applyProtection="1">
      <alignment horizontal="left"/>
      <protection locked="0"/>
    </xf>
    <xf numFmtId="49" fontId="14" fillId="0" borderId="32" xfId="0" applyNumberFormat="1" applyFont="1" applyBorder="1" applyAlignment="1" applyProtection="1">
      <alignment horizontal="left"/>
      <protection locked="0"/>
    </xf>
    <xf numFmtId="49" fontId="14" fillId="0" borderId="64" xfId="0" applyNumberFormat="1" applyFont="1" applyBorder="1" applyAlignment="1" applyProtection="1">
      <alignment horizontal="left"/>
      <protection locked="0"/>
    </xf>
    <xf numFmtId="40" fontId="14" fillId="0" borderId="4" xfId="0" applyNumberFormat="1" applyFont="1" applyBorder="1" applyAlignment="1" applyProtection="1">
      <alignment horizontal="center"/>
      <protection locked="0"/>
    </xf>
    <xf numFmtId="40" fontId="14" fillId="0" borderId="8" xfId="0" applyNumberFormat="1" applyFont="1" applyBorder="1" applyAlignment="1" applyProtection="1">
      <alignment horizontal="center"/>
      <protection locked="0"/>
    </xf>
    <xf numFmtId="49" fontId="14" fillId="0" borderId="37" xfId="0" applyNumberFormat="1" applyFont="1" applyBorder="1" applyAlignment="1" applyProtection="1">
      <alignment horizontal="left"/>
      <protection locked="0"/>
    </xf>
    <xf numFmtId="49" fontId="18" fillId="0" borderId="30" xfId="0" applyNumberFormat="1" applyFont="1" applyBorder="1" applyAlignment="1" applyProtection="1">
      <alignment horizontal="left"/>
      <protection locked="0"/>
    </xf>
    <xf numFmtId="49" fontId="14" fillId="0" borderId="46" xfId="0" applyNumberFormat="1" applyFont="1" applyBorder="1" applyAlignment="1" applyProtection="1">
      <alignment horizontal="left"/>
      <protection locked="0"/>
    </xf>
    <xf numFmtId="49" fontId="14" fillId="0" borderId="44" xfId="0" applyNumberFormat="1" applyFont="1" applyBorder="1" applyAlignment="1" applyProtection="1">
      <alignment horizontal="left"/>
      <protection locked="0"/>
    </xf>
    <xf numFmtId="49" fontId="14" fillId="0" borderId="61" xfId="0" applyNumberFormat="1" applyFont="1" applyBorder="1" applyAlignment="1" applyProtection="1">
      <alignment horizontal="left"/>
      <protection locked="0"/>
    </xf>
    <xf numFmtId="49" fontId="14" fillId="0" borderId="10" xfId="0" applyNumberFormat="1" applyFont="1" applyBorder="1" applyAlignment="1" applyProtection="1">
      <alignment horizontal="left"/>
      <protection locked="0"/>
    </xf>
    <xf numFmtId="49" fontId="14" fillId="0" borderId="3" xfId="0" applyNumberFormat="1" applyFont="1" applyBorder="1" applyAlignment="1" applyProtection="1">
      <alignment horizontal="left"/>
      <protection locked="0"/>
    </xf>
    <xf numFmtId="6" fontId="14" fillId="0" borderId="4" xfId="0" applyNumberFormat="1" applyFont="1" applyBorder="1" applyAlignment="1" applyProtection="1">
      <alignment horizontal="right"/>
      <protection locked="0"/>
    </xf>
    <xf numFmtId="6" fontId="14" fillId="0" borderId="8" xfId="0" applyNumberFormat="1" applyFont="1" applyBorder="1" applyAlignment="1" applyProtection="1">
      <alignment horizontal="right"/>
      <protection locked="0"/>
    </xf>
    <xf numFmtId="3" fontId="14" fillId="0" borderId="50" xfId="0" applyNumberFormat="1" applyFont="1" applyBorder="1"/>
    <xf numFmtId="38" fontId="14" fillId="0" borderId="31" xfId="1" applyNumberFormat="1" applyFont="1" applyBorder="1" applyAlignment="1" applyProtection="1">
      <alignment horizontal="right"/>
    </xf>
    <xf numFmtId="38" fontId="14" fillId="0" borderId="53" xfId="1" applyNumberFormat="1" applyFont="1" applyBorder="1" applyAlignment="1" applyProtection="1">
      <alignment horizontal="right"/>
    </xf>
    <xf numFmtId="3" fontId="19" fillId="0" borderId="40" xfId="0" applyNumberFormat="1" applyFont="1" applyBorder="1" applyAlignment="1">
      <alignment horizontal="center" vertical="center"/>
    </xf>
    <xf numFmtId="3" fontId="19" fillId="0" borderId="45" xfId="0" applyNumberFormat="1" applyFont="1" applyBorder="1" applyAlignment="1">
      <alignment horizontal="center"/>
    </xf>
    <xf numFmtId="4" fontId="16" fillId="0" borderId="15" xfId="0" applyNumberFormat="1" applyFont="1" applyBorder="1" applyAlignment="1">
      <alignment horizontal="left"/>
    </xf>
    <xf numFmtId="0" fontId="18" fillId="0" borderId="0" xfId="0" applyFont="1"/>
    <xf numFmtId="4" fontId="21" fillId="0" borderId="16" xfId="0" applyNumberFormat="1" applyFont="1" applyBorder="1" applyAlignment="1">
      <alignment horizontal="left"/>
    </xf>
    <xf numFmtId="0" fontId="14" fillId="0" borderId="19" xfId="0" applyFont="1" applyBorder="1"/>
    <xf numFmtId="0" fontId="14" fillId="0" borderId="0" xfId="0" applyFont="1" applyAlignment="1">
      <alignment wrapText="1"/>
    </xf>
    <xf numFmtId="0" fontId="14" fillId="0" borderId="20" xfId="0" applyFont="1" applyBorder="1" applyProtection="1">
      <protection locked="0"/>
    </xf>
    <xf numFmtId="40" fontId="14" fillId="0" borderId="35" xfId="0" applyNumberFormat="1" applyFont="1" applyBorder="1" applyProtection="1">
      <protection locked="0"/>
    </xf>
    <xf numFmtId="40" fontId="14" fillId="0" borderId="3" xfId="0" applyNumberFormat="1" applyFont="1" applyBorder="1" applyProtection="1">
      <protection locked="0"/>
    </xf>
    <xf numFmtId="40" fontId="14" fillId="0" borderId="35" xfId="0" applyNumberFormat="1" applyFont="1" applyBorder="1"/>
    <xf numFmtId="40" fontId="14" fillId="0" borderId="4" xfId="0" applyNumberFormat="1" applyFont="1" applyBorder="1"/>
    <xf numFmtId="40" fontId="14" fillId="0" borderId="3" xfId="0" applyNumberFormat="1" applyFont="1" applyBorder="1"/>
    <xf numFmtId="40" fontId="14" fillId="0" borderId="7" xfId="0" applyNumberFormat="1" applyFont="1" applyBorder="1" applyProtection="1">
      <protection locked="0"/>
    </xf>
    <xf numFmtId="40" fontId="14" fillId="0" borderId="9" xfId="0" applyNumberFormat="1" applyFont="1" applyBorder="1" applyProtection="1">
      <protection locked="0"/>
    </xf>
    <xf numFmtId="40" fontId="14" fillId="0" borderId="4" xfId="0" applyNumberFormat="1" applyFont="1" applyBorder="1" applyProtection="1">
      <protection locked="0"/>
    </xf>
    <xf numFmtId="40" fontId="14" fillId="0" borderId="5" xfId="0" applyNumberFormat="1" applyFont="1" applyBorder="1" applyProtection="1">
      <protection locked="0"/>
    </xf>
    <xf numFmtId="40" fontId="14" fillId="0" borderId="6" xfId="0" applyNumberFormat="1" applyFont="1" applyBorder="1" applyProtection="1">
      <protection locked="0"/>
    </xf>
    <xf numFmtId="40" fontId="14" fillId="0" borderId="49" xfId="0" applyNumberFormat="1" applyFont="1" applyBorder="1" applyProtection="1">
      <protection locked="0"/>
    </xf>
    <xf numFmtId="40" fontId="14" fillId="0" borderId="56" xfId="0" applyNumberFormat="1" applyFont="1" applyBorder="1" applyProtection="1">
      <protection locked="0"/>
    </xf>
    <xf numFmtId="40" fontId="14" fillId="0" borderId="11" xfId="0" applyNumberFormat="1" applyFont="1" applyBorder="1" applyProtection="1">
      <protection locked="0"/>
    </xf>
    <xf numFmtId="40" fontId="14" fillId="0" borderId="13" xfId="0" applyNumberFormat="1" applyFont="1" applyBorder="1" applyProtection="1">
      <protection locked="0"/>
    </xf>
    <xf numFmtId="40" fontId="14" fillId="0" borderId="51" xfId="0" applyNumberFormat="1" applyFont="1" applyBorder="1" applyProtection="1">
      <protection locked="0"/>
    </xf>
    <xf numFmtId="40" fontId="14" fillId="0" borderId="52" xfId="0" applyNumberFormat="1" applyFont="1" applyBorder="1" applyProtection="1">
      <protection locked="0"/>
    </xf>
    <xf numFmtId="40" fontId="14" fillId="0" borderId="19" xfId="0" applyNumberFormat="1" applyFont="1" applyBorder="1" applyProtection="1">
      <protection locked="0"/>
    </xf>
    <xf numFmtId="40" fontId="17" fillId="0" borderId="66" xfId="0" applyNumberFormat="1" applyFont="1" applyBorder="1"/>
    <xf numFmtId="40" fontId="13" fillId="0" borderId="0" xfId="2" applyNumberFormat="1" applyFont="1" applyAlignment="1">
      <alignment horizontal="center"/>
    </xf>
    <xf numFmtId="40" fontId="13" fillId="0" borderId="2" xfId="2" applyNumberFormat="1" applyFont="1" applyBorder="1"/>
    <xf numFmtId="40" fontId="14" fillId="0" borderId="31" xfId="0" applyNumberFormat="1" applyFont="1" applyBorder="1"/>
    <xf numFmtId="40" fontId="14" fillId="0" borderId="48" xfId="0" applyNumberFormat="1" applyFont="1" applyBorder="1"/>
    <xf numFmtId="38" fontId="14" fillId="0" borderId="63" xfId="0" applyNumberFormat="1" applyFont="1" applyBorder="1" applyProtection="1">
      <protection locked="0"/>
    </xf>
    <xf numFmtId="38" fontId="14" fillId="0" borderId="20" xfId="0" applyNumberFormat="1" applyFont="1" applyBorder="1" applyProtection="1">
      <protection locked="0"/>
    </xf>
    <xf numFmtId="3" fontId="14" fillId="0" borderId="8" xfId="0" applyNumberFormat="1" applyFont="1" applyBorder="1" applyAlignment="1">
      <alignment vertical="center"/>
    </xf>
    <xf numFmtId="3" fontId="14" fillId="0" borderId="60" xfId="0" applyNumberFormat="1" applyFont="1" applyBorder="1" applyAlignment="1">
      <alignment horizontal="right" vertical="center"/>
    </xf>
    <xf numFmtId="3" fontId="14" fillId="0" borderId="30" xfId="0" applyNumberFormat="1" applyFont="1" applyBorder="1" applyAlignment="1">
      <alignment horizontal="right" vertical="center"/>
    </xf>
    <xf numFmtId="3" fontId="16" fillId="0" borderId="18" xfId="0" applyNumberFormat="1" applyFont="1" applyBorder="1" applyAlignment="1">
      <alignment horizontal="center"/>
    </xf>
    <xf numFmtId="3" fontId="16" fillId="0" borderId="0" xfId="0" applyNumberFormat="1" applyFont="1" applyAlignment="1">
      <alignment horizontal="center"/>
    </xf>
    <xf numFmtId="3" fontId="14" fillId="0" borderId="61" xfId="0" applyNumberFormat="1" applyFont="1" applyBorder="1" applyProtection="1">
      <protection locked="0"/>
    </xf>
    <xf numFmtId="3" fontId="18" fillId="0" borderId="0" xfId="0" applyNumberFormat="1" applyFont="1" applyAlignment="1">
      <alignment horizontal="center" wrapText="1"/>
    </xf>
    <xf numFmtId="3" fontId="16" fillId="0" borderId="76" xfId="0" applyNumberFormat="1" applyFont="1" applyBorder="1" applyAlignment="1">
      <alignment horizontal="center"/>
    </xf>
    <xf numFmtId="3" fontId="16" fillId="0" borderId="77" xfId="0" applyNumberFormat="1" applyFont="1" applyBorder="1" applyAlignment="1">
      <alignment horizontal="center" vertical="center" wrapText="1"/>
    </xf>
    <xf numFmtId="3" fontId="16" fillId="0" borderId="78" xfId="0" applyNumberFormat="1" applyFont="1" applyBorder="1" applyAlignment="1">
      <alignment horizontal="center" vertical="center" wrapText="1"/>
    </xf>
    <xf numFmtId="3" fontId="14" fillId="0" borderId="78" xfId="0" applyNumberFormat="1" applyFont="1" applyBorder="1"/>
    <xf numFmtId="4" fontId="16" fillId="0" borderId="79" xfId="0" applyNumberFormat="1" applyFont="1" applyBorder="1" applyAlignment="1">
      <alignment horizontal="left"/>
    </xf>
    <xf numFmtId="3" fontId="14" fillId="0" borderId="77" xfId="0" applyNumberFormat="1" applyFont="1" applyBorder="1" applyAlignment="1">
      <alignment horizontal="left"/>
    </xf>
    <xf numFmtId="3" fontId="14" fillId="9" borderId="23" xfId="0" applyNumberFormat="1" applyFont="1" applyFill="1" applyBorder="1" applyAlignment="1">
      <alignment horizontal="right" vertical="center"/>
    </xf>
    <xf numFmtId="3" fontId="14" fillId="9" borderId="20" xfId="0" applyNumberFormat="1" applyFont="1" applyFill="1" applyBorder="1" applyProtection="1">
      <protection locked="0"/>
    </xf>
    <xf numFmtId="40" fontId="14" fillId="9" borderId="4" xfId="0" applyNumberFormat="1" applyFont="1" applyFill="1" applyBorder="1"/>
    <xf numFmtId="40" fontId="14" fillId="9" borderId="8" xfId="0" applyNumberFormat="1" applyFont="1" applyFill="1" applyBorder="1" applyProtection="1">
      <protection locked="0"/>
    </xf>
    <xf numFmtId="40" fontId="14" fillId="9" borderId="49" xfId="0" applyNumberFormat="1" applyFont="1" applyFill="1" applyBorder="1" applyProtection="1">
      <protection locked="0"/>
    </xf>
    <xf numFmtId="40" fontId="14" fillId="9" borderId="56" xfId="0" applyNumberFormat="1" applyFont="1" applyFill="1" applyBorder="1" applyProtection="1">
      <protection locked="0"/>
    </xf>
    <xf numFmtId="3" fontId="14" fillId="0" borderId="0" xfId="0" applyNumberFormat="1" applyFont="1" applyAlignment="1">
      <alignment vertical="center"/>
    </xf>
    <xf numFmtId="2" fontId="14" fillId="5" borderId="54" xfId="0" applyNumberFormat="1" applyFont="1" applyFill="1" applyBorder="1"/>
    <xf numFmtId="3" fontId="18" fillId="0" borderId="32" xfId="0" applyNumberFormat="1" applyFont="1" applyBorder="1"/>
    <xf numFmtId="166" fontId="17" fillId="0" borderId="2" xfId="7" applyNumberFormat="1" applyFont="1" applyBorder="1"/>
    <xf numFmtId="0" fontId="0" fillId="0" borderId="0" xfId="0" applyAlignment="1">
      <alignment horizontal="center"/>
    </xf>
    <xf numFmtId="0" fontId="32" fillId="0" borderId="0" xfId="0" applyFont="1"/>
    <xf numFmtId="0" fontId="1" fillId="0" borderId="87" xfId="0" applyFont="1" applyBorder="1"/>
    <xf numFmtId="0" fontId="1" fillId="0" borderId="0" xfId="0" applyFont="1" applyAlignment="1">
      <alignment horizontal="center"/>
    </xf>
    <xf numFmtId="0" fontId="1" fillId="0" borderId="0" xfId="0" applyFont="1" applyAlignment="1">
      <alignment horizontal="center" wrapText="1"/>
    </xf>
    <xf numFmtId="0" fontId="1" fillId="0" borderId="88" xfId="0" applyFont="1" applyBorder="1" applyAlignment="1">
      <alignment horizontal="center" wrapText="1"/>
    </xf>
    <xf numFmtId="0" fontId="34" fillId="0" borderId="0" xfId="0" applyFont="1" applyAlignment="1">
      <alignment horizontal="center"/>
    </xf>
    <xf numFmtId="0" fontId="34" fillId="0" borderId="0" xfId="0" applyFont="1"/>
    <xf numFmtId="165" fontId="14" fillId="0" borderId="0" xfId="0" applyNumberFormat="1" applyFont="1"/>
    <xf numFmtId="0" fontId="14" fillId="0" borderId="18" xfId="0" applyFont="1" applyBorder="1"/>
    <xf numFmtId="165" fontId="14" fillId="0" borderId="18" xfId="0" applyNumberFormat="1" applyFont="1" applyBorder="1"/>
    <xf numFmtId="0" fontId="13" fillId="10" borderId="2" xfId="2" applyFont="1" applyFill="1" applyBorder="1" applyAlignment="1" applyProtection="1">
      <alignment horizontal="center"/>
      <protection locked="0"/>
    </xf>
    <xf numFmtId="40" fontId="13" fillId="10" borderId="2" xfId="2" applyNumberFormat="1" applyFont="1" applyFill="1" applyBorder="1" applyProtection="1">
      <protection locked="0"/>
    </xf>
    <xf numFmtId="0" fontId="13" fillId="10" borderId="2" xfId="2" applyFont="1" applyFill="1" applyBorder="1" applyProtection="1">
      <protection locked="0"/>
    </xf>
    <xf numFmtId="166" fontId="17" fillId="0" borderId="2" xfId="7" applyNumberFormat="1" applyFont="1" applyBorder="1" applyProtection="1"/>
    <xf numFmtId="3" fontId="18" fillId="0" borderId="2" xfId="0" applyNumberFormat="1" applyFont="1" applyBorder="1" applyAlignment="1">
      <alignment horizontal="center" vertical="top" wrapText="1"/>
    </xf>
    <xf numFmtId="3" fontId="18" fillId="0" borderId="54" xfId="0" applyNumberFormat="1" applyFont="1" applyBorder="1" applyAlignment="1">
      <alignment horizontal="center" vertical="top" wrapText="1"/>
    </xf>
    <xf numFmtId="3" fontId="14" fillId="0" borderId="1" xfId="0" applyNumberFormat="1" applyFont="1" applyBorder="1"/>
    <xf numFmtId="38" fontId="14" fillId="0" borderId="3" xfId="0" applyNumberFormat="1" applyFont="1" applyBorder="1"/>
    <xf numFmtId="38" fontId="14" fillId="0" borderId="5" xfId="0" applyNumberFormat="1" applyFont="1" applyBorder="1"/>
    <xf numFmtId="38" fontId="14" fillId="0" borderId="6" xfId="0" applyNumberFormat="1" applyFont="1" applyBorder="1"/>
    <xf numFmtId="3" fontId="14" fillId="0" borderId="37" xfId="0" applyNumberFormat="1" applyFont="1" applyBorder="1"/>
    <xf numFmtId="38" fontId="14" fillId="0" borderId="7" xfId="0" applyNumberFormat="1" applyFont="1" applyBorder="1"/>
    <xf numFmtId="38" fontId="14" fillId="0" borderId="8" xfId="0" applyNumberFormat="1" applyFont="1" applyBorder="1"/>
    <xf numFmtId="38" fontId="14" fillId="0" borderId="9" xfId="0" applyNumberFormat="1" applyFont="1" applyBorder="1"/>
    <xf numFmtId="3" fontId="14" fillId="0" borderId="38" xfId="0" applyNumberFormat="1" applyFont="1" applyBorder="1"/>
    <xf numFmtId="38" fontId="14" fillId="0" borderId="10" xfId="0" applyNumberFormat="1" applyFont="1" applyBorder="1"/>
    <xf numFmtId="38" fontId="14" fillId="0" borderId="11" xfId="0" applyNumberFormat="1" applyFont="1" applyBorder="1"/>
    <xf numFmtId="38" fontId="14" fillId="0" borderId="12" xfId="0" applyNumberFormat="1" applyFont="1" applyBorder="1"/>
    <xf numFmtId="38" fontId="14" fillId="0" borderId="13" xfId="0" applyNumberFormat="1" applyFont="1" applyBorder="1"/>
    <xf numFmtId="3" fontId="14" fillId="0" borderId="55" xfId="0" applyNumberFormat="1" applyFont="1" applyBorder="1" applyAlignment="1">
      <alignment horizontal="right" vertical="center"/>
    </xf>
    <xf numFmtId="3" fontId="17" fillId="0" borderId="26" xfId="0" applyNumberFormat="1" applyFont="1" applyBorder="1"/>
    <xf numFmtId="3" fontId="14" fillId="0" borderId="45" xfId="0" applyNumberFormat="1" applyFont="1" applyBorder="1" applyAlignment="1">
      <alignment horizontal="right" vertical="center"/>
    </xf>
    <xf numFmtId="38" fontId="14" fillId="0" borderId="2" xfId="0" applyNumberFormat="1" applyFont="1" applyBorder="1"/>
    <xf numFmtId="3" fontId="14" fillId="0" borderId="20" xfId="0" applyNumberFormat="1" applyFont="1" applyBorder="1"/>
    <xf numFmtId="38" fontId="14" fillId="0" borderId="49" xfId="0" applyNumberFormat="1" applyFont="1" applyBorder="1"/>
    <xf numFmtId="38" fontId="14" fillId="0" borderId="56" xfId="0" applyNumberFormat="1" applyFont="1" applyBorder="1"/>
    <xf numFmtId="3" fontId="14" fillId="0" borderId="46" xfId="0" applyNumberFormat="1" applyFont="1" applyBorder="1"/>
    <xf numFmtId="3" fontId="18" fillId="0" borderId="26" xfId="0" applyNumberFormat="1" applyFont="1" applyBorder="1"/>
    <xf numFmtId="3" fontId="14" fillId="0" borderId="57" xfId="0" applyNumberFormat="1" applyFont="1" applyBorder="1"/>
    <xf numFmtId="3" fontId="14" fillId="0" borderId="49" xfId="0" applyNumberFormat="1" applyFont="1" applyBorder="1" applyAlignment="1">
      <alignment horizontal="right" vertical="center"/>
    </xf>
    <xf numFmtId="3" fontId="18" fillId="0" borderId="38" xfId="0" applyNumberFormat="1" applyFont="1" applyBorder="1"/>
    <xf numFmtId="10" fontId="26" fillId="0" borderId="2" xfId="4" applyNumberFormat="1" applyFont="1" applyBorder="1" applyAlignment="1" applyProtection="1">
      <alignment horizontal="center"/>
    </xf>
    <xf numFmtId="40" fontId="14" fillId="0" borderId="36" xfId="0" applyNumberFormat="1" applyFont="1" applyBorder="1"/>
    <xf numFmtId="4" fontId="17" fillId="0" borderId="14" xfId="0" applyNumberFormat="1" applyFont="1" applyBorder="1"/>
    <xf numFmtId="4" fontId="17" fillId="0" borderId="2" xfId="0" applyNumberFormat="1" applyFont="1" applyBorder="1"/>
    <xf numFmtId="40" fontId="14" fillId="0" borderId="62" xfId="0" applyNumberFormat="1" applyFont="1" applyBorder="1"/>
    <xf numFmtId="40" fontId="14" fillId="0" borderId="63" xfId="0" applyNumberFormat="1" applyFont="1" applyBorder="1"/>
    <xf numFmtId="40" fontId="17" fillId="0" borderId="64" xfId="0" applyNumberFormat="1" applyFont="1" applyBorder="1"/>
    <xf numFmtId="10" fontId="14" fillId="0" borderId="28" xfId="4" applyNumberFormat="1" applyFont="1" applyBorder="1" applyProtection="1">
      <protection locked="0"/>
    </xf>
    <xf numFmtId="10" fontId="14" fillId="0" borderId="31" xfId="4" applyNumberFormat="1" applyFont="1" applyBorder="1" applyProtection="1">
      <protection locked="0"/>
    </xf>
    <xf numFmtId="10" fontId="14" fillId="0" borderId="5" xfId="4" applyNumberFormat="1" applyFont="1" applyBorder="1" applyProtection="1">
      <protection locked="0"/>
    </xf>
    <xf numFmtId="40" fontId="14" fillId="0" borderId="28" xfId="0" applyNumberFormat="1" applyFont="1" applyBorder="1"/>
    <xf numFmtId="0" fontId="13" fillId="0" borderId="2" xfId="2" applyFont="1" applyBorder="1" applyAlignment="1">
      <alignment horizontal="center"/>
    </xf>
    <xf numFmtId="10" fontId="13" fillId="0" borderId="0" xfId="5" applyNumberFormat="1" applyFont="1" applyAlignment="1" applyProtection="1">
      <alignment horizontal="left"/>
    </xf>
    <xf numFmtId="6" fontId="18" fillId="0" borderId="10" xfId="0" applyNumberFormat="1" applyFont="1" applyBorder="1" applyAlignment="1">
      <alignment horizontal="right"/>
    </xf>
    <xf numFmtId="3" fontId="14" fillId="0" borderId="30" xfId="0" applyNumberFormat="1" applyFont="1" applyBorder="1" applyAlignment="1">
      <alignment horizontal="right"/>
    </xf>
    <xf numFmtId="38" fontId="14" fillId="0" borderId="4" xfId="1" applyNumberFormat="1" applyFont="1" applyBorder="1" applyAlignment="1" applyProtection="1">
      <alignment horizontal="right"/>
    </xf>
    <xf numFmtId="38" fontId="14" fillId="0" borderId="3" xfId="0" applyNumberFormat="1" applyFont="1" applyBorder="1" applyAlignment="1">
      <alignment horizontal="right"/>
    </xf>
    <xf numFmtId="38" fontId="17" fillId="0" borderId="2" xfId="0" applyNumberFormat="1" applyFont="1" applyBorder="1" applyAlignment="1">
      <alignment horizontal="right"/>
    </xf>
    <xf numFmtId="38" fontId="17" fillId="0" borderId="1" xfId="0" applyNumberFormat="1" applyFont="1" applyBorder="1" applyAlignment="1">
      <alignment horizontal="right"/>
    </xf>
    <xf numFmtId="4" fontId="14" fillId="0" borderId="25" xfId="0" applyNumberFormat="1" applyFont="1" applyBorder="1" applyAlignment="1">
      <alignment horizontal="right"/>
    </xf>
    <xf numFmtId="10" fontId="20" fillId="0" borderId="8" xfId="4" applyNumberFormat="1" applyFont="1" applyBorder="1" applyAlignment="1" applyProtection="1">
      <alignment horizontal="right"/>
    </xf>
    <xf numFmtId="38" fontId="20" fillId="0" borderId="8" xfId="0" applyNumberFormat="1" applyFont="1" applyBorder="1" applyAlignment="1">
      <alignment horizontal="right"/>
    </xf>
    <xf numFmtId="10" fontId="20" fillId="0" borderId="3" xfId="4" applyNumberFormat="1" applyFont="1" applyBorder="1" applyAlignment="1" applyProtection="1">
      <alignment horizontal="right"/>
    </xf>
    <xf numFmtId="10" fontId="17" fillId="0" borderId="2" xfId="4" applyNumberFormat="1" applyFont="1" applyBorder="1" applyAlignment="1" applyProtection="1">
      <alignment horizontal="right"/>
    </xf>
    <xf numFmtId="6" fontId="14" fillId="0" borderId="4" xfId="8" applyNumberFormat="1" applyFont="1" applyBorder="1" applyAlignment="1" applyProtection="1">
      <alignment horizontal="right"/>
      <protection locked="0"/>
    </xf>
    <xf numFmtId="6" fontId="14" fillId="0" borderId="8" xfId="8" applyNumberFormat="1" applyFont="1" applyBorder="1" applyAlignment="1" applyProtection="1">
      <alignment horizontal="right"/>
      <protection locked="0"/>
    </xf>
    <xf numFmtId="166" fontId="34" fillId="0" borderId="102" xfId="7" applyNumberFormat="1" applyFont="1" applyBorder="1" applyAlignment="1" applyProtection="1">
      <alignment horizontal="center"/>
      <protection locked="0"/>
    </xf>
    <xf numFmtId="166" fontId="34" fillId="0" borderId="103" xfId="7" applyNumberFormat="1" applyFont="1" applyBorder="1" applyAlignment="1" applyProtection="1">
      <alignment horizontal="center"/>
      <protection locked="0"/>
    </xf>
    <xf numFmtId="0" fontId="36" fillId="0" borderId="89" xfId="0" applyFont="1" applyBorder="1" applyProtection="1">
      <protection locked="0"/>
    </xf>
    <xf numFmtId="0" fontId="36" fillId="0" borderId="85" xfId="0" applyFont="1" applyBorder="1" applyAlignment="1" applyProtection="1">
      <alignment horizontal="center"/>
      <protection locked="0"/>
    </xf>
    <xf numFmtId="0" fontId="33" fillId="11" borderId="104" xfId="0" applyFont="1" applyFill="1" applyBorder="1" applyAlignment="1">
      <alignment horizontal="left" indent="1"/>
    </xf>
    <xf numFmtId="0" fontId="33" fillId="11" borderId="105" xfId="0" applyFont="1" applyFill="1" applyBorder="1" applyAlignment="1">
      <alignment horizontal="left" indent="1"/>
    </xf>
    <xf numFmtId="0" fontId="33" fillId="11" borderId="106" xfId="0" applyFont="1" applyFill="1" applyBorder="1" applyAlignment="1">
      <alignment horizontal="left" indent="1"/>
    </xf>
    <xf numFmtId="3" fontId="24" fillId="0" borderId="14" xfId="0" applyNumberFormat="1" applyFont="1" applyBorder="1" applyAlignment="1">
      <alignment horizontal="right"/>
    </xf>
    <xf numFmtId="0" fontId="24" fillId="0" borderId="2" xfId="0" applyFont="1" applyBorder="1" applyAlignment="1">
      <alignment horizontal="center"/>
    </xf>
    <xf numFmtId="0" fontId="18" fillId="0" borderId="2" xfId="0" applyFont="1" applyBorder="1" applyAlignment="1">
      <alignment horizontal="center"/>
    </xf>
    <xf numFmtId="40" fontId="14" fillId="0" borderId="61" xfId="0" applyNumberFormat="1" applyFont="1" applyBorder="1" applyAlignment="1" applyProtection="1">
      <alignment horizontal="right"/>
      <protection locked="0"/>
    </xf>
    <xf numFmtId="10" fontId="34" fillId="0" borderId="0" xfId="4" applyNumberFormat="1" applyFont="1" applyAlignment="1" applyProtection="1">
      <alignment horizontal="center"/>
      <protection locked="0"/>
    </xf>
    <xf numFmtId="3" fontId="16" fillId="0" borderId="18" xfId="0" applyNumberFormat="1" applyFont="1" applyBorder="1" applyAlignment="1">
      <alignment horizontal="center" vertical="center" wrapText="1"/>
    </xf>
    <xf numFmtId="3" fontId="16" fillId="0" borderId="19" xfId="0" applyNumberFormat="1" applyFont="1" applyBorder="1" applyAlignment="1">
      <alignment horizontal="center" vertical="center" wrapText="1"/>
    </xf>
    <xf numFmtId="3" fontId="17" fillId="0" borderId="24" xfId="0" applyNumberFormat="1" applyFont="1" applyBorder="1"/>
    <xf numFmtId="0" fontId="13" fillId="0" borderId="0" xfId="2" applyFont="1" applyAlignment="1">
      <alignment horizontal="left" vertical="top" wrapText="1"/>
    </xf>
    <xf numFmtId="0" fontId="13" fillId="0" borderId="0" xfId="2" applyFont="1" applyAlignment="1">
      <alignment horizontal="left"/>
    </xf>
    <xf numFmtId="3" fontId="14" fillId="0" borderId="44" xfId="0" applyNumberFormat="1" applyFont="1" applyBorder="1" applyAlignment="1">
      <alignment horizontal="right" vertical="center"/>
    </xf>
    <xf numFmtId="3" fontId="14" fillId="0" borderId="22" xfId="0" applyNumberFormat="1" applyFont="1" applyBorder="1" applyAlignment="1">
      <alignment horizontal="right" vertical="center"/>
    </xf>
    <xf numFmtId="38" fontId="14" fillId="0" borderId="8" xfId="0" applyNumberFormat="1" applyFont="1" applyBorder="1" applyAlignment="1">
      <alignment horizontal="right"/>
    </xf>
    <xf numFmtId="3" fontId="18" fillId="0" borderId="19" xfId="0" applyNumberFormat="1" applyFont="1" applyBorder="1" applyAlignment="1">
      <alignment horizontal="center" vertical="center"/>
    </xf>
    <xf numFmtId="3" fontId="14" fillId="0" borderId="8" xfId="0" applyNumberFormat="1" applyFont="1" applyBorder="1" applyProtection="1">
      <protection locked="0"/>
    </xf>
    <xf numFmtId="3" fontId="14" fillId="0" borderId="30" xfId="0" applyNumberFormat="1" applyFont="1" applyBorder="1" applyProtection="1">
      <protection locked="0"/>
    </xf>
    <xf numFmtId="3" fontId="18" fillId="0" borderId="40" xfId="0" applyNumberFormat="1" applyFont="1" applyBorder="1" applyAlignment="1">
      <alignment horizontal="center" vertical="center" wrapText="1"/>
    </xf>
    <xf numFmtId="4" fontId="20" fillId="0" borderId="0" xfId="0" applyNumberFormat="1" applyFont="1" applyAlignment="1">
      <alignment horizontal="left"/>
    </xf>
    <xf numFmtId="4" fontId="14" fillId="0" borderId="7" xfId="0" applyNumberFormat="1" applyFont="1" applyBorder="1" applyAlignment="1">
      <alignment horizontal="left"/>
    </xf>
    <xf numFmtId="4" fontId="14" fillId="0" borderId="59" xfId="0" applyNumberFormat="1" applyFont="1" applyBorder="1" applyAlignment="1">
      <alignment horizontal="left"/>
    </xf>
    <xf numFmtId="3" fontId="17" fillId="0" borderId="65" xfId="0" applyNumberFormat="1" applyFont="1" applyBorder="1" applyAlignment="1">
      <alignment horizontal="right"/>
    </xf>
    <xf numFmtId="0" fontId="14" fillId="0" borderId="0" xfId="0" applyFont="1" applyAlignment="1">
      <alignment horizontal="left"/>
    </xf>
    <xf numFmtId="3" fontId="1" fillId="0" borderId="37" xfId="0" applyNumberFormat="1" applyFont="1" applyBorder="1" applyProtection="1">
      <protection locked="0"/>
    </xf>
    <xf numFmtId="3" fontId="24" fillId="0" borderId="2" xfId="0" applyNumberFormat="1" applyFont="1" applyBorder="1" applyAlignment="1" applyProtection="1">
      <alignment horizontal="center" vertical="top" wrapText="1"/>
      <protection locked="0"/>
    </xf>
    <xf numFmtId="3" fontId="41" fillId="0" borderId="2" xfId="0" applyNumberFormat="1" applyFont="1" applyBorder="1" applyAlignment="1" applyProtection="1">
      <alignment horizontal="center" vertical="top" wrapText="1"/>
      <protection locked="0"/>
    </xf>
    <xf numFmtId="43" fontId="36" fillId="0" borderId="85" xfId="7" applyFont="1" applyBorder="1" applyAlignment="1" applyProtection="1">
      <alignment horizontal="center"/>
      <protection locked="0"/>
    </xf>
    <xf numFmtId="0" fontId="34" fillId="0" borderId="0" xfId="0" applyFont="1" applyAlignment="1">
      <alignment horizontal="right"/>
    </xf>
    <xf numFmtId="166" fontId="36" fillId="0" borderId="85" xfId="7" applyNumberFormat="1" applyFont="1" applyBorder="1" applyAlignment="1" applyProtection="1">
      <alignment horizontal="center"/>
      <protection locked="0"/>
    </xf>
    <xf numFmtId="168" fontId="34" fillId="0" borderId="102" xfId="0" applyNumberFormat="1" applyFont="1" applyBorder="1" applyAlignment="1" applyProtection="1">
      <alignment horizontal="center"/>
      <protection locked="0"/>
    </xf>
    <xf numFmtId="166" fontId="36" fillId="0" borderId="85" xfId="7" applyNumberFormat="1" applyFont="1" applyBorder="1" applyAlignment="1" applyProtection="1">
      <alignment horizontal="center"/>
    </xf>
    <xf numFmtId="166" fontId="36" fillId="0" borderId="86" xfId="7" applyNumberFormat="1" applyFont="1" applyBorder="1" applyAlignment="1" applyProtection="1">
      <alignment horizontal="center"/>
    </xf>
    <xf numFmtId="0" fontId="36" fillId="0" borderId="89" xfId="0" applyFont="1" applyBorder="1"/>
    <xf numFmtId="0" fontId="36" fillId="0" borderId="91" xfId="0" applyFont="1" applyBorder="1" applyAlignment="1">
      <alignment horizontal="left" indent="1"/>
    </xf>
    <xf numFmtId="0" fontId="36" fillId="0" borderId="86" xfId="0" applyFont="1" applyBorder="1" applyAlignment="1">
      <alignment horizontal="center"/>
    </xf>
    <xf numFmtId="43" fontId="36" fillId="0" borderId="86" xfId="7" applyFont="1" applyBorder="1" applyAlignment="1" applyProtection="1">
      <alignment horizontal="center"/>
    </xf>
    <xf numFmtId="0" fontId="36" fillId="0" borderId="91" xfId="0" applyFont="1" applyBorder="1"/>
    <xf numFmtId="166" fontId="36" fillId="0" borderId="86" xfId="0" applyNumberFormat="1" applyFont="1" applyBorder="1" applyAlignment="1">
      <alignment horizontal="center"/>
    </xf>
    <xf numFmtId="0" fontId="42" fillId="0" borderId="93" xfId="0" applyFont="1" applyBorder="1"/>
    <xf numFmtId="0" fontId="36" fillId="0" borderId="94" xfId="0" applyFont="1" applyBorder="1" applyAlignment="1">
      <alignment horizontal="center"/>
    </xf>
    <xf numFmtId="166" fontId="36" fillId="0" borderId="94" xfId="0" applyNumberFormat="1" applyFont="1" applyBorder="1" applyAlignment="1">
      <alignment horizontal="center"/>
    </xf>
    <xf numFmtId="166" fontId="42" fillId="0" borderId="95" xfId="7" applyNumberFormat="1" applyFont="1" applyBorder="1" applyAlignment="1" applyProtection="1">
      <alignment horizontal="right"/>
    </xf>
    <xf numFmtId="166" fontId="36" fillId="0" borderId="90" xfId="7" applyNumberFormat="1" applyFont="1" applyBorder="1" applyAlignment="1" applyProtection="1">
      <alignment horizontal="right"/>
    </xf>
    <xf numFmtId="166" fontId="36" fillId="0" borderId="107" xfId="7" applyNumberFormat="1" applyFont="1" applyBorder="1" applyAlignment="1" applyProtection="1">
      <alignment horizontal="right"/>
    </xf>
    <xf numFmtId="166" fontId="36" fillId="0" borderId="92" xfId="7" applyNumberFormat="1" applyFont="1" applyBorder="1" applyAlignment="1" applyProtection="1">
      <alignment horizontal="right"/>
    </xf>
    <xf numFmtId="166" fontId="36" fillId="0" borderId="90" xfId="7" applyNumberFormat="1" applyFont="1" applyBorder="1" applyAlignment="1" applyProtection="1">
      <alignment horizontal="right"/>
      <protection locked="0"/>
    </xf>
    <xf numFmtId="0" fontId="40" fillId="0" borderId="0" xfId="0" applyFont="1" applyAlignment="1">
      <alignment horizontal="center" wrapText="1"/>
    </xf>
    <xf numFmtId="0" fontId="35" fillId="0" borderId="0" xfId="0" applyFont="1" applyAlignment="1">
      <alignment horizontal="center"/>
    </xf>
    <xf numFmtId="5" fontId="35" fillId="0" borderId="0" xfId="1" applyNumberFormat="1" applyFont="1" applyBorder="1" applyAlignment="1" applyProtection="1">
      <alignment horizontal="center"/>
    </xf>
    <xf numFmtId="167" fontId="1" fillId="0" borderId="0" xfId="7" applyNumberFormat="1" applyFont="1" applyAlignment="1" applyProtection="1">
      <alignment horizontal="center"/>
    </xf>
    <xf numFmtId="43" fontId="39" fillId="0" borderId="0" xfId="9" applyFont="1" applyBorder="1" applyProtection="1"/>
    <xf numFmtId="0" fontId="37" fillId="0" borderId="0" xfId="0" applyFont="1" applyAlignment="1">
      <alignment vertical="top" wrapText="1"/>
    </xf>
    <xf numFmtId="5" fontId="39" fillId="0" borderId="103" xfId="1" applyNumberFormat="1" applyFont="1" applyBorder="1" applyProtection="1"/>
    <xf numFmtId="0" fontId="35" fillId="0" borderId="0" xfId="0" applyFont="1"/>
    <xf numFmtId="0" fontId="43" fillId="0" borderId="0" xfId="0" applyFont="1" applyAlignment="1">
      <alignment horizontal="center" vertical="center" wrapText="1"/>
    </xf>
    <xf numFmtId="0" fontId="35" fillId="0" borderId="0" xfId="0" applyFont="1" applyAlignment="1">
      <alignment horizontal="center" wrapText="1"/>
    </xf>
    <xf numFmtId="0" fontId="37" fillId="0" borderId="0" xfId="0" applyFont="1" applyAlignment="1">
      <alignment vertical="center" wrapText="1"/>
    </xf>
    <xf numFmtId="10" fontId="36" fillId="0" borderId="0" xfId="4" applyNumberFormat="1" applyFont="1" applyAlignment="1" applyProtection="1">
      <alignment horizontal="center"/>
    </xf>
    <xf numFmtId="0" fontId="34" fillId="11" borderId="96" xfId="0" applyFont="1" applyFill="1" applyBorder="1" applyAlignment="1">
      <alignment horizontal="left" wrapText="1"/>
    </xf>
    <xf numFmtId="0" fontId="34" fillId="11" borderId="97" xfId="0" applyFont="1" applyFill="1" applyBorder="1" applyAlignment="1">
      <alignment horizontal="center"/>
    </xf>
    <xf numFmtId="0" fontId="34" fillId="11" borderId="97" xfId="0" applyFont="1" applyFill="1" applyBorder="1" applyAlignment="1">
      <alignment horizontal="center" wrapText="1"/>
    </xf>
    <xf numFmtId="0" fontId="36" fillId="11" borderId="97" xfId="0" applyFont="1" applyFill="1" applyBorder="1" applyAlignment="1">
      <alignment horizontal="center" wrapText="1"/>
    </xf>
    <xf numFmtId="0" fontId="36" fillId="11" borderId="98" xfId="0" applyFont="1" applyFill="1" applyBorder="1" applyAlignment="1">
      <alignment horizontal="center" wrapText="1"/>
    </xf>
    <xf numFmtId="10" fontId="36" fillId="0" borderId="112" xfId="4" applyNumberFormat="1" applyFont="1" applyBorder="1" applyAlignment="1" applyProtection="1">
      <alignment horizontal="center"/>
      <protection locked="0"/>
    </xf>
    <xf numFmtId="0" fontId="45" fillId="0" borderId="0" xfId="0" applyFont="1"/>
    <xf numFmtId="0" fontId="1" fillId="0" borderId="0" xfId="0" applyFont="1"/>
    <xf numFmtId="166" fontId="32" fillId="0" borderId="0" xfId="0" applyNumberFormat="1" applyFont="1"/>
    <xf numFmtId="0" fontId="44" fillId="0" borderId="108" xfId="0" applyFont="1" applyBorder="1" applyAlignment="1" applyProtection="1">
      <alignment horizontal="left" vertical="center" wrapText="1"/>
      <protection locked="0"/>
    </xf>
    <xf numFmtId="0" fontId="44" fillId="0" borderId="109" xfId="0" applyFont="1" applyBorder="1" applyAlignment="1" applyProtection="1">
      <alignment horizontal="left" vertical="center" wrapText="1"/>
      <protection locked="0"/>
    </xf>
    <xf numFmtId="0" fontId="44" fillId="0" borderId="110" xfId="0" applyFont="1" applyBorder="1" applyAlignment="1" applyProtection="1">
      <alignment horizontal="left" vertical="center" wrapText="1"/>
      <protection locked="0"/>
    </xf>
    <xf numFmtId="0" fontId="43" fillId="0" borderId="0" xfId="0" applyFont="1" applyAlignment="1">
      <alignment horizontal="center" vertical="center" wrapText="1"/>
    </xf>
    <xf numFmtId="0" fontId="35" fillId="0" borderId="0" xfId="0" applyFont="1" applyAlignment="1">
      <alignment horizontal="center" vertical="center" wrapText="1"/>
    </xf>
    <xf numFmtId="0" fontId="34" fillId="0" borderId="99" xfId="0" applyFont="1" applyBorder="1" applyAlignment="1" applyProtection="1">
      <alignment horizontal="center"/>
      <protection locked="0"/>
    </xf>
    <xf numFmtId="0" fontId="34" fillId="0" borderId="100" xfId="0" applyFont="1" applyBorder="1" applyAlignment="1" applyProtection="1">
      <alignment horizontal="center"/>
      <protection locked="0"/>
    </xf>
    <xf numFmtId="0" fontId="34" fillId="0" borderId="101" xfId="0" applyFont="1" applyBorder="1" applyAlignment="1" applyProtection="1">
      <alignment horizontal="center"/>
      <protection locked="0"/>
    </xf>
    <xf numFmtId="0" fontId="38" fillId="0" borderId="111" xfId="0" applyFont="1" applyBorder="1" applyAlignment="1">
      <alignment horizontal="center"/>
    </xf>
    <xf numFmtId="10" fontId="34" fillId="0" borderId="0" xfId="4" applyNumberFormat="1" applyFont="1" applyBorder="1" applyAlignment="1" applyProtection="1">
      <alignment horizontal="center"/>
      <protection locked="0"/>
    </xf>
    <xf numFmtId="0" fontId="16" fillId="0" borderId="26" xfId="0" applyFont="1" applyBorder="1" applyAlignment="1">
      <alignment horizontal="center" vertical="center"/>
    </xf>
    <xf numFmtId="0" fontId="16" fillId="0" borderId="40" xfId="0" applyFont="1" applyBorder="1" applyAlignment="1">
      <alignment horizontal="center" vertical="center"/>
    </xf>
    <xf numFmtId="3" fontId="16" fillId="2" borderId="58" xfId="0" applyNumberFormat="1" applyFont="1" applyFill="1" applyBorder="1" applyAlignment="1">
      <alignment horizontal="center"/>
    </xf>
    <xf numFmtId="3" fontId="16" fillId="2" borderId="68" xfId="0" applyNumberFormat="1" applyFont="1" applyFill="1" applyBorder="1" applyAlignment="1">
      <alignment horizontal="center"/>
    </xf>
    <xf numFmtId="3" fontId="16" fillId="2" borderId="69" xfId="0" applyNumberFormat="1" applyFont="1" applyFill="1" applyBorder="1" applyAlignment="1">
      <alignment horizontal="center"/>
    </xf>
    <xf numFmtId="0" fontId="14" fillId="6" borderId="70" xfId="0" applyFont="1" applyFill="1" applyBorder="1" applyAlignment="1" applyProtection="1">
      <alignment horizontal="center"/>
      <protection locked="0"/>
    </xf>
    <xf numFmtId="0" fontId="14" fillId="6" borderId="17" xfId="0" applyFont="1" applyFill="1" applyBorder="1" applyAlignment="1" applyProtection="1">
      <alignment horizontal="center"/>
      <protection locked="0"/>
    </xf>
    <xf numFmtId="0" fontId="14" fillId="6" borderId="71" xfId="0" applyFont="1" applyFill="1" applyBorder="1" applyAlignment="1" applyProtection="1">
      <alignment horizontal="center"/>
      <protection locked="0"/>
    </xf>
    <xf numFmtId="0" fontId="14" fillId="6" borderId="49" xfId="0" applyFont="1" applyFill="1" applyBorder="1" applyAlignment="1" applyProtection="1">
      <alignment horizontal="center"/>
      <protection locked="0"/>
    </xf>
    <xf numFmtId="0" fontId="14" fillId="6" borderId="20" xfId="0" applyFont="1" applyFill="1" applyBorder="1" applyAlignment="1" applyProtection="1">
      <alignment horizontal="center"/>
      <protection locked="0"/>
    </xf>
    <xf numFmtId="0" fontId="14" fillId="6" borderId="56" xfId="0" applyFont="1" applyFill="1" applyBorder="1" applyAlignment="1" applyProtection="1">
      <alignment horizontal="center"/>
      <protection locked="0"/>
    </xf>
    <xf numFmtId="165" fontId="14" fillId="6" borderId="49" xfId="0" applyNumberFormat="1" applyFont="1" applyFill="1" applyBorder="1" applyAlignment="1" applyProtection="1">
      <alignment horizontal="center"/>
      <protection locked="0"/>
    </xf>
    <xf numFmtId="165" fontId="14" fillId="6" borderId="20" xfId="0" applyNumberFormat="1" applyFont="1" applyFill="1" applyBorder="1" applyAlignment="1" applyProtection="1">
      <alignment horizontal="center"/>
      <protection locked="0"/>
    </xf>
    <xf numFmtId="165" fontId="14" fillId="6" borderId="56" xfId="0" applyNumberFormat="1" applyFont="1" applyFill="1" applyBorder="1" applyAlignment="1" applyProtection="1">
      <alignment horizontal="center"/>
      <protection locked="0"/>
    </xf>
    <xf numFmtId="0" fontId="14" fillId="6" borderId="52" xfId="0" applyFont="1" applyFill="1" applyBorder="1" applyAlignment="1" applyProtection="1">
      <alignment horizontal="center"/>
      <protection locked="0"/>
    </xf>
    <xf numFmtId="0" fontId="14" fillId="6" borderId="0" xfId="0" applyFont="1" applyFill="1" applyAlignment="1" applyProtection="1">
      <alignment horizontal="center"/>
      <protection locked="0"/>
    </xf>
    <xf numFmtId="0" fontId="14" fillId="6" borderId="19" xfId="0" applyFont="1" applyFill="1" applyBorder="1" applyAlignment="1" applyProtection="1">
      <alignment horizontal="center"/>
      <protection locked="0"/>
    </xf>
    <xf numFmtId="3" fontId="16" fillId="0" borderId="14" xfId="0" applyNumberFormat="1" applyFont="1" applyBorder="1" applyAlignment="1">
      <alignment horizontal="center" vertical="center" wrapText="1"/>
    </xf>
    <xf numFmtId="3" fontId="16" fillId="0" borderId="16" xfId="0" applyNumberFormat="1" applyFont="1" applyBorder="1" applyAlignment="1">
      <alignment horizontal="center" vertical="center" wrapText="1"/>
    </xf>
    <xf numFmtId="3" fontId="16" fillId="0" borderId="18" xfId="0" applyNumberFormat="1" applyFont="1" applyBorder="1" applyAlignment="1">
      <alignment horizontal="center" vertical="center" wrapText="1"/>
    </xf>
    <xf numFmtId="3" fontId="16" fillId="0" borderId="19" xfId="0" applyNumberFormat="1" applyFont="1" applyBorder="1" applyAlignment="1">
      <alignment horizontal="center" vertical="center" wrapText="1"/>
    </xf>
    <xf numFmtId="3" fontId="14" fillId="3" borderId="24" xfId="0" applyNumberFormat="1" applyFont="1" applyFill="1" applyBorder="1" applyAlignment="1">
      <alignment horizontal="center" vertical="center"/>
    </xf>
    <xf numFmtId="3" fontId="14" fillId="3" borderId="15" xfId="0" applyNumberFormat="1" applyFont="1" applyFill="1" applyBorder="1" applyAlignment="1">
      <alignment horizontal="center" vertical="center"/>
    </xf>
    <xf numFmtId="3" fontId="14" fillId="3" borderId="16" xfId="0" applyNumberFormat="1" applyFont="1" applyFill="1" applyBorder="1" applyAlignment="1">
      <alignment horizontal="center" vertical="center"/>
    </xf>
    <xf numFmtId="3" fontId="17" fillId="4" borderId="24" xfId="0" applyNumberFormat="1" applyFont="1" applyFill="1" applyBorder="1" applyAlignment="1">
      <alignment horizontal="left"/>
    </xf>
    <xf numFmtId="3" fontId="17" fillId="4" borderId="67" xfId="0" applyNumberFormat="1" applyFont="1" applyFill="1" applyBorder="1" applyAlignment="1">
      <alignment horizontal="left"/>
    </xf>
    <xf numFmtId="3" fontId="17" fillId="4" borderId="54" xfId="0" applyNumberFormat="1" applyFont="1" applyFill="1" applyBorder="1" applyAlignment="1">
      <alignment horizontal="left"/>
    </xf>
    <xf numFmtId="3" fontId="14" fillId="0" borderId="0" xfId="0" applyNumberFormat="1" applyFont="1" applyAlignment="1">
      <alignment horizontal="center" vertical="center"/>
    </xf>
    <xf numFmtId="3" fontId="14" fillId="0" borderId="0" xfId="0" applyNumberFormat="1" applyFont="1"/>
    <xf numFmtId="3" fontId="27" fillId="0" borderId="0" xfId="0" applyNumberFormat="1" applyFont="1"/>
    <xf numFmtId="2" fontId="14" fillId="5" borderId="67" xfId="0" applyNumberFormat="1" applyFont="1" applyFill="1" applyBorder="1" applyAlignment="1">
      <alignment horizontal="center"/>
    </xf>
    <xf numFmtId="2" fontId="14" fillId="5" borderId="54" xfId="0" applyNumberFormat="1" applyFont="1" applyFill="1" applyBorder="1" applyAlignment="1">
      <alignment horizontal="center"/>
    </xf>
    <xf numFmtId="38" fontId="14" fillId="5" borderId="65" xfId="0" applyNumberFormat="1" applyFont="1" applyFill="1" applyBorder="1" applyAlignment="1">
      <alignment horizontal="center"/>
    </xf>
    <xf numFmtId="38" fontId="14" fillId="5" borderId="43" xfId="0" applyNumberFormat="1" applyFont="1" applyFill="1" applyBorder="1" applyAlignment="1">
      <alignment horizontal="center"/>
    </xf>
    <xf numFmtId="0" fontId="14" fillId="6" borderId="70" xfId="0" applyFont="1" applyFill="1" applyBorder="1" applyAlignment="1">
      <alignment horizontal="center"/>
    </xf>
    <xf numFmtId="0" fontId="14" fillId="6" borderId="17" xfId="0" applyFont="1" applyFill="1" applyBorder="1" applyAlignment="1">
      <alignment horizontal="center"/>
    </xf>
    <xf numFmtId="0" fontId="14" fillId="6" borderId="71" xfId="0" applyFont="1" applyFill="1" applyBorder="1" applyAlignment="1">
      <alignment horizontal="center"/>
    </xf>
    <xf numFmtId="0" fontId="14" fillId="6" borderId="49" xfId="0" applyFont="1" applyFill="1" applyBorder="1" applyAlignment="1">
      <alignment horizontal="center"/>
    </xf>
    <xf numFmtId="0" fontId="14" fillId="6" borderId="20" xfId="0" applyFont="1" applyFill="1" applyBorder="1" applyAlignment="1">
      <alignment horizontal="center"/>
    </xf>
    <xf numFmtId="0" fontId="14" fillId="6" borderId="56" xfId="0" applyFont="1" applyFill="1" applyBorder="1" applyAlignment="1">
      <alignment horizontal="center"/>
    </xf>
    <xf numFmtId="165" fontId="14" fillId="6" borderId="49" xfId="0" applyNumberFormat="1" applyFont="1" applyFill="1" applyBorder="1" applyAlignment="1">
      <alignment horizontal="center"/>
    </xf>
    <xf numFmtId="165" fontId="14" fillId="6" borderId="20" xfId="0" applyNumberFormat="1" applyFont="1" applyFill="1" applyBorder="1" applyAlignment="1">
      <alignment horizontal="center"/>
    </xf>
    <xf numFmtId="165" fontId="14" fillId="6" borderId="56" xfId="0" applyNumberFormat="1" applyFont="1" applyFill="1" applyBorder="1" applyAlignment="1">
      <alignment horizontal="center"/>
    </xf>
    <xf numFmtId="3" fontId="14" fillId="3" borderId="67" xfId="0" applyNumberFormat="1" applyFont="1" applyFill="1" applyBorder="1" applyAlignment="1">
      <alignment horizontal="center" vertical="center"/>
    </xf>
    <xf numFmtId="3" fontId="14" fillId="3" borderId="54" xfId="0" applyNumberFormat="1" applyFont="1" applyFill="1" applyBorder="1" applyAlignment="1">
      <alignment horizontal="center" vertical="center"/>
    </xf>
    <xf numFmtId="0" fontId="14" fillId="6" borderId="82" xfId="0" applyFont="1" applyFill="1" applyBorder="1" applyAlignment="1">
      <alignment horizontal="center"/>
    </xf>
    <xf numFmtId="0" fontId="14" fillId="6" borderId="83" xfId="0" applyFont="1" applyFill="1" applyBorder="1" applyAlignment="1">
      <alignment horizontal="center"/>
    </xf>
    <xf numFmtId="0" fontId="14" fillId="6" borderId="84" xfId="0" applyFont="1" applyFill="1" applyBorder="1" applyAlignment="1">
      <alignment horizontal="center"/>
    </xf>
    <xf numFmtId="0" fontId="31" fillId="0" borderId="24" xfId="0" applyFont="1" applyBorder="1" applyAlignment="1">
      <alignment horizontal="left"/>
    </xf>
    <xf numFmtId="0" fontId="31" fillId="0" borderId="67" xfId="0" applyFont="1" applyBorder="1" applyAlignment="1">
      <alignment horizontal="left"/>
    </xf>
    <xf numFmtId="0" fontId="31" fillId="0" borderId="54" xfId="0" applyFont="1" applyBorder="1" applyAlignment="1">
      <alignment horizontal="left"/>
    </xf>
    <xf numFmtId="3" fontId="16" fillId="0" borderId="15" xfId="0" applyNumberFormat="1" applyFont="1" applyBorder="1" applyAlignment="1">
      <alignment horizontal="center" vertical="center" wrapText="1"/>
    </xf>
    <xf numFmtId="3" fontId="16" fillId="0" borderId="0" xfId="0" applyNumberFormat="1" applyFont="1" applyAlignment="1">
      <alignment horizontal="center" vertical="center" wrapText="1"/>
    </xf>
    <xf numFmtId="3" fontId="14" fillId="8" borderId="33" xfId="0" applyNumberFormat="1" applyFont="1" applyFill="1" applyBorder="1" applyAlignment="1">
      <alignment horizontal="center"/>
    </xf>
    <xf numFmtId="0" fontId="14" fillId="8" borderId="65" xfId="0" applyFont="1" applyFill="1" applyBorder="1" applyAlignment="1">
      <alignment horizontal="center"/>
    </xf>
    <xf numFmtId="0" fontId="14" fillId="8" borderId="43" xfId="0" applyFont="1" applyFill="1" applyBorder="1" applyAlignment="1">
      <alignment horizontal="center"/>
    </xf>
    <xf numFmtId="3" fontId="16" fillId="0" borderId="41" xfId="0" applyNumberFormat="1" applyFont="1" applyBorder="1" applyAlignment="1">
      <alignment horizontal="center"/>
    </xf>
    <xf numFmtId="3" fontId="16" fillId="0" borderId="65" xfId="0" applyNumberFormat="1" applyFont="1" applyBorder="1" applyAlignment="1">
      <alignment horizontal="center"/>
    </xf>
    <xf numFmtId="3" fontId="16" fillId="0" borderId="43" xfId="0" applyNumberFormat="1" applyFont="1" applyBorder="1" applyAlignment="1">
      <alignment horizontal="center"/>
    </xf>
    <xf numFmtId="49" fontId="14" fillId="0" borderId="38" xfId="0" applyNumberFormat="1" applyFont="1" applyBorder="1" applyAlignment="1" applyProtection="1">
      <alignment horizontal="left"/>
      <protection locked="0"/>
    </xf>
    <xf numFmtId="49" fontId="14" fillId="0" borderId="21" xfId="0" applyNumberFormat="1" applyFont="1" applyBorder="1" applyAlignment="1" applyProtection="1">
      <alignment horizontal="left"/>
      <protection locked="0"/>
    </xf>
    <xf numFmtId="2" fontId="14" fillId="5" borderId="24" xfId="0" applyNumberFormat="1" applyFont="1" applyFill="1" applyBorder="1" applyAlignment="1">
      <alignment horizontal="center"/>
    </xf>
    <xf numFmtId="49" fontId="14" fillId="0" borderId="25" xfId="0" applyNumberFormat="1" applyFont="1" applyBorder="1" applyAlignment="1" applyProtection="1">
      <alignment horizontal="left"/>
      <protection locked="0"/>
    </xf>
    <xf numFmtId="49" fontId="14" fillId="0" borderId="20" xfId="0" applyNumberFormat="1" applyFont="1" applyBorder="1" applyAlignment="1" applyProtection="1">
      <alignment horizontal="left"/>
      <protection locked="0"/>
    </xf>
    <xf numFmtId="3" fontId="19" fillId="0" borderId="24" xfId="0" applyNumberFormat="1" applyFont="1" applyBorder="1" applyAlignment="1">
      <alignment horizontal="center" vertical="center"/>
    </xf>
    <xf numFmtId="3" fontId="19" fillId="0" borderId="54" xfId="0" applyNumberFormat="1" applyFont="1" applyBorder="1" applyAlignment="1">
      <alignment horizontal="center" vertical="center"/>
    </xf>
    <xf numFmtId="3" fontId="17" fillId="0" borderId="24" xfId="0" applyNumberFormat="1" applyFont="1" applyBorder="1"/>
    <xf numFmtId="3" fontId="17" fillId="0" borderId="54" xfId="0" applyNumberFormat="1" applyFont="1" applyBorder="1"/>
    <xf numFmtId="3" fontId="16" fillId="0" borderId="24" xfId="0" applyNumberFormat="1" applyFont="1" applyBorder="1" applyAlignment="1">
      <alignment horizontal="center"/>
    </xf>
    <xf numFmtId="3" fontId="16" fillId="0" borderId="54" xfId="0" applyNumberFormat="1" applyFont="1" applyBorder="1" applyAlignment="1">
      <alignment horizontal="center"/>
    </xf>
    <xf numFmtId="49" fontId="14" fillId="0" borderId="63" xfId="0" applyNumberFormat="1" applyFont="1" applyBorder="1" applyAlignment="1" applyProtection="1">
      <alignment horizontal="left"/>
      <protection locked="0"/>
    </xf>
    <xf numFmtId="49" fontId="14" fillId="0" borderId="29" xfId="0" applyNumberFormat="1" applyFont="1" applyBorder="1" applyAlignment="1" applyProtection="1">
      <alignment horizontal="left"/>
      <protection locked="0"/>
    </xf>
    <xf numFmtId="49" fontId="14" fillId="0" borderId="17" xfId="0" applyNumberFormat="1" applyFont="1" applyBorder="1" applyAlignment="1" applyProtection="1">
      <alignment horizontal="left"/>
      <protection locked="0"/>
    </xf>
    <xf numFmtId="3" fontId="16" fillId="2" borderId="72" xfId="0" applyNumberFormat="1" applyFont="1" applyFill="1" applyBorder="1" applyAlignment="1">
      <alignment horizontal="center"/>
    </xf>
    <xf numFmtId="3" fontId="16" fillId="2" borderId="73" xfId="0" applyNumberFormat="1" applyFont="1" applyFill="1" applyBorder="1" applyAlignment="1">
      <alignment horizontal="center"/>
    </xf>
    <xf numFmtId="3" fontId="18" fillId="0" borderId="24" xfId="0" applyNumberFormat="1" applyFont="1" applyBorder="1" applyAlignment="1">
      <alignment horizontal="center" vertical="center"/>
    </xf>
    <xf numFmtId="3" fontId="18" fillId="0" borderId="54" xfId="0" applyNumberFormat="1" applyFont="1" applyBorder="1" applyAlignment="1">
      <alignment horizontal="center" vertical="center"/>
    </xf>
    <xf numFmtId="40" fontId="14" fillId="0" borderId="11" xfId="0" applyNumberFormat="1" applyFont="1" applyBorder="1" applyAlignment="1">
      <alignment horizontal="center" wrapText="1"/>
    </xf>
    <xf numFmtId="40" fontId="14" fillId="0" borderId="13" xfId="0" applyNumberFormat="1" applyFont="1" applyBorder="1" applyAlignment="1">
      <alignment horizontal="center" wrapText="1"/>
    </xf>
    <xf numFmtId="40" fontId="17" fillId="0" borderId="14" xfId="0" applyNumberFormat="1" applyFont="1" applyBorder="1" applyAlignment="1">
      <alignment horizontal="center"/>
    </xf>
    <xf numFmtId="40" fontId="17" fillId="0" borderId="16" xfId="0" applyNumberFormat="1" applyFont="1" applyBorder="1" applyAlignment="1">
      <alignment horizontal="center"/>
    </xf>
    <xf numFmtId="3" fontId="19" fillId="0" borderId="14" xfId="0" applyNumberFormat="1" applyFont="1" applyBorder="1" applyAlignment="1">
      <alignment horizontal="center" vertical="center" wrapText="1"/>
    </xf>
    <xf numFmtId="3" fontId="19" fillId="0" borderId="15" xfId="0" applyNumberFormat="1" applyFont="1" applyBorder="1" applyAlignment="1">
      <alignment horizontal="center" vertical="center" wrapText="1"/>
    </xf>
    <xf numFmtId="3" fontId="14" fillId="0" borderId="16" xfId="0" applyNumberFormat="1" applyFont="1" applyBorder="1" applyAlignment="1">
      <alignment horizontal="center" vertical="center" wrapText="1"/>
    </xf>
    <xf numFmtId="3" fontId="17" fillId="0" borderId="24" xfId="0" applyNumberFormat="1" applyFont="1" applyBorder="1" applyAlignment="1">
      <alignment horizontal="center"/>
    </xf>
    <xf numFmtId="3" fontId="17" fillId="0" borderId="67" xfId="0" applyNumberFormat="1" applyFont="1" applyBorder="1" applyAlignment="1">
      <alignment horizontal="center"/>
    </xf>
    <xf numFmtId="3" fontId="17" fillId="0" borderId="54" xfId="0" applyNumberFormat="1" applyFont="1" applyBorder="1" applyAlignment="1">
      <alignment horizontal="center"/>
    </xf>
    <xf numFmtId="0" fontId="14" fillId="0" borderId="18"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19" xfId="0" applyFont="1" applyBorder="1" applyAlignment="1" applyProtection="1">
      <alignment horizontal="left" vertical="top" wrapText="1"/>
      <protection locked="0"/>
    </xf>
    <xf numFmtId="0" fontId="14" fillId="0" borderId="41" xfId="0" applyFont="1" applyBorder="1" applyAlignment="1" applyProtection="1">
      <alignment horizontal="left" vertical="top" wrapText="1"/>
      <protection locked="0"/>
    </xf>
    <xf numFmtId="0" fontId="14" fillId="0" borderId="65" xfId="0" applyFont="1" applyBorder="1" applyAlignment="1" applyProtection="1">
      <alignment horizontal="left" vertical="top" wrapText="1"/>
      <protection locked="0"/>
    </xf>
    <xf numFmtId="0" fontId="14" fillId="0" borderId="43" xfId="0" applyFont="1" applyBorder="1" applyAlignment="1" applyProtection="1">
      <alignment horizontal="left" vertical="top" wrapText="1"/>
      <protection locked="0"/>
    </xf>
    <xf numFmtId="3" fontId="18" fillId="0" borderId="24" xfId="0" applyNumberFormat="1" applyFont="1" applyBorder="1" applyAlignment="1">
      <alignment horizontal="center" wrapText="1"/>
    </xf>
    <xf numFmtId="3" fontId="18" fillId="0" borderId="54" xfId="0" applyNumberFormat="1" applyFont="1" applyBorder="1" applyAlignment="1">
      <alignment horizontal="center" wrapText="1"/>
    </xf>
    <xf numFmtId="3" fontId="19" fillId="0" borderId="24" xfId="0" applyNumberFormat="1" applyFont="1" applyBorder="1" applyAlignment="1">
      <alignment horizontal="center"/>
    </xf>
    <xf numFmtId="3" fontId="19" fillId="0" borderId="67" xfId="0" applyNumberFormat="1" applyFont="1" applyBorder="1" applyAlignment="1">
      <alignment horizontal="center"/>
    </xf>
    <xf numFmtId="3" fontId="19" fillId="0" borderId="54" xfId="0" applyNumberFormat="1" applyFont="1" applyBorder="1" applyAlignment="1">
      <alignment horizontal="center"/>
    </xf>
    <xf numFmtId="40" fontId="14" fillId="0" borderId="70" xfId="0" applyNumberFormat="1" applyFont="1" applyBorder="1" applyAlignment="1">
      <alignment horizontal="center"/>
    </xf>
    <xf numFmtId="40" fontId="14" fillId="0" borderId="71" xfId="0" applyNumberFormat="1" applyFont="1" applyBorder="1" applyAlignment="1">
      <alignment horizontal="center"/>
    </xf>
    <xf numFmtId="2" fontId="14" fillId="5" borderId="14" xfId="0" applyNumberFormat="1" applyFont="1" applyFill="1" applyBorder="1" applyAlignment="1">
      <alignment horizontal="center"/>
    </xf>
    <xf numFmtId="3" fontId="19" fillId="0" borderId="24" xfId="0" applyNumberFormat="1" applyFont="1" applyBorder="1" applyAlignment="1">
      <alignment horizontal="center" wrapText="1"/>
    </xf>
    <xf numFmtId="3" fontId="19" fillId="0" borderId="67" xfId="0" applyNumberFormat="1" applyFont="1" applyBorder="1" applyAlignment="1">
      <alignment horizontal="center" wrapText="1"/>
    </xf>
    <xf numFmtId="3" fontId="19" fillId="0" borderId="54" xfId="0" applyNumberFormat="1" applyFont="1" applyBorder="1" applyAlignment="1">
      <alignment horizontal="center" wrapText="1"/>
    </xf>
    <xf numFmtId="3" fontId="17" fillId="0" borderId="14" xfId="0" applyNumberFormat="1" applyFont="1" applyBorder="1" applyAlignment="1" applyProtection="1">
      <alignment horizontal="left"/>
      <protection locked="0"/>
    </xf>
    <xf numFmtId="3" fontId="17" fillId="0" borderId="15" xfId="0" applyNumberFormat="1" applyFont="1" applyBorder="1" applyAlignment="1" applyProtection="1">
      <alignment horizontal="left"/>
      <protection locked="0"/>
    </xf>
    <xf numFmtId="3" fontId="17" fillId="0" borderId="16" xfId="0" applyNumberFormat="1" applyFont="1" applyBorder="1" applyAlignment="1" applyProtection="1">
      <alignment horizontal="left"/>
      <protection locked="0"/>
    </xf>
    <xf numFmtId="3" fontId="18" fillId="0" borderId="26" xfId="0" applyNumberFormat="1" applyFont="1" applyBorder="1" applyAlignment="1">
      <alignment horizontal="center" vertical="center" wrapText="1"/>
    </xf>
    <xf numFmtId="3" fontId="18" fillId="0" borderId="40" xfId="0" applyNumberFormat="1" applyFont="1" applyBorder="1" applyAlignment="1">
      <alignment horizontal="center" vertical="center" wrapText="1"/>
    </xf>
    <xf numFmtId="14" fontId="14" fillId="6" borderId="49" xfId="0" applyNumberFormat="1" applyFont="1" applyFill="1" applyBorder="1" applyAlignment="1">
      <alignment horizontal="center"/>
    </xf>
    <xf numFmtId="14" fontId="14" fillId="6" borderId="20" xfId="0" applyNumberFormat="1" applyFont="1" applyFill="1" applyBorder="1" applyAlignment="1">
      <alignment horizontal="center"/>
    </xf>
    <xf numFmtId="14" fontId="14" fillId="6" borderId="56" xfId="0" applyNumberFormat="1" applyFont="1" applyFill="1" applyBorder="1" applyAlignment="1">
      <alignment horizontal="center"/>
    </xf>
    <xf numFmtId="0" fontId="14" fillId="6" borderId="33" xfId="0" applyFont="1" applyFill="1" applyBorder="1" applyAlignment="1">
      <alignment horizontal="center"/>
    </xf>
    <xf numFmtId="0" fontId="14" fillId="6" borderId="65" xfId="0" applyFont="1" applyFill="1" applyBorder="1" applyAlignment="1">
      <alignment horizontal="center"/>
    </xf>
    <xf numFmtId="0" fontId="14" fillId="6" borderId="43" xfId="0" applyFont="1" applyFill="1" applyBorder="1" applyAlignment="1">
      <alignment horizontal="center"/>
    </xf>
    <xf numFmtId="0" fontId="16" fillId="2" borderId="58" xfId="0" applyFont="1" applyFill="1" applyBorder="1" applyAlignment="1">
      <alignment horizontal="center"/>
    </xf>
    <xf numFmtId="0" fontId="16" fillId="2" borderId="68" xfId="0" applyFont="1" applyFill="1" applyBorder="1" applyAlignment="1">
      <alignment horizontal="center"/>
    </xf>
    <xf numFmtId="0" fontId="16" fillId="2" borderId="69" xfId="0" applyFont="1" applyFill="1" applyBorder="1" applyAlignment="1">
      <alignment horizontal="center"/>
    </xf>
    <xf numFmtId="3" fontId="14" fillId="8" borderId="11" xfId="0" applyNumberFormat="1" applyFont="1" applyFill="1" applyBorder="1" applyAlignment="1">
      <alignment horizontal="center"/>
    </xf>
    <xf numFmtId="0" fontId="14" fillId="8" borderId="21" xfId="0" applyFont="1" applyFill="1" applyBorder="1" applyAlignment="1">
      <alignment horizontal="center"/>
    </xf>
    <xf numFmtId="0" fontId="14" fillId="6" borderId="11" xfId="0" applyFont="1" applyFill="1" applyBorder="1" applyAlignment="1">
      <alignment horizontal="center"/>
    </xf>
    <xf numFmtId="0" fontId="14" fillId="6" borderId="21" xfId="0" applyFont="1" applyFill="1" applyBorder="1" applyAlignment="1">
      <alignment horizontal="center"/>
    </xf>
    <xf numFmtId="0" fontId="14" fillId="6" borderId="13" xfId="0" applyFont="1" applyFill="1" applyBorder="1" applyAlignment="1">
      <alignment horizontal="center"/>
    </xf>
    <xf numFmtId="0" fontId="13" fillId="0" borderId="0" xfId="2" applyFont="1" applyAlignment="1">
      <alignment horizontal="left"/>
    </xf>
    <xf numFmtId="3" fontId="26" fillId="0" borderId="74" xfId="0" applyNumberFormat="1" applyFont="1" applyBorder="1" applyAlignment="1">
      <alignment horizontal="left" vertical="center" wrapText="1"/>
    </xf>
    <xf numFmtId="3" fontId="17" fillId="0" borderId="29" xfId="0" applyNumberFormat="1" applyFont="1" applyBorder="1" applyAlignment="1">
      <alignment horizontal="left"/>
    </xf>
    <xf numFmtId="3" fontId="17" fillId="0" borderId="17" xfId="0" applyNumberFormat="1" applyFont="1" applyBorder="1" applyAlignment="1">
      <alignment horizontal="left"/>
    </xf>
    <xf numFmtId="3" fontId="17" fillId="0" borderId="25" xfId="0" applyNumberFormat="1" applyFont="1" applyBorder="1" applyAlignment="1">
      <alignment horizontal="left"/>
    </xf>
    <xf numFmtId="3" fontId="17" fillId="0" borderId="20" xfId="0" applyNumberFormat="1" applyFont="1" applyBorder="1" applyAlignment="1">
      <alignment horizontal="left"/>
    </xf>
    <xf numFmtId="10" fontId="13" fillId="0" borderId="24" xfId="4" applyNumberFormat="1" applyFont="1" applyBorder="1" applyAlignment="1">
      <alignment horizontal="center"/>
    </xf>
    <xf numFmtId="10" fontId="13" fillId="0" borderId="67" xfId="4" applyNumberFormat="1" applyFont="1" applyBorder="1" applyAlignment="1">
      <alignment horizontal="center"/>
    </xf>
    <xf numFmtId="10" fontId="13" fillId="0" borderId="54" xfId="4" applyNumberFormat="1" applyFont="1" applyBorder="1" applyAlignment="1">
      <alignment horizontal="center"/>
    </xf>
    <xf numFmtId="3" fontId="16" fillId="0" borderId="14" xfId="3" applyNumberFormat="1" applyFont="1" applyBorder="1" applyAlignment="1">
      <alignment horizontal="left" vertical="center" wrapText="1"/>
    </xf>
    <xf numFmtId="3" fontId="16" fillId="0" borderId="15" xfId="3" applyNumberFormat="1" applyFont="1" applyBorder="1" applyAlignment="1">
      <alignment horizontal="left" vertical="center" wrapText="1"/>
    </xf>
    <xf numFmtId="3" fontId="16" fillId="0" borderId="16" xfId="3" applyNumberFormat="1" applyFont="1" applyBorder="1" applyAlignment="1">
      <alignment horizontal="left" vertical="center" wrapText="1"/>
    </xf>
    <xf numFmtId="3" fontId="16" fillId="0" borderId="41" xfId="3" applyNumberFormat="1" applyFont="1" applyBorder="1" applyAlignment="1">
      <alignment horizontal="left" vertical="center" wrapText="1"/>
    </xf>
    <xf numFmtId="3" fontId="16" fillId="0" borderId="65" xfId="3" applyNumberFormat="1" applyFont="1" applyBorder="1" applyAlignment="1">
      <alignment horizontal="left" vertical="center" wrapText="1"/>
    </xf>
    <xf numFmtId="3" fontId="16" fillId="0" borderId="43" xfId="3" applyNumberFormat="1" applyFont="1" applyBorder="1" applyAlignment="1">
      <alignment horizontal="left" vertical="center" wrapText="1"/>
    </xf>
    <xf numFmtId="0" fontId="14" fillId="6" borderId="7" xfId="0" applyFont="1" applyFill="1" applyBorder="1" applyAlignment="1">
      <alignment horizontal="center"/>
    </xf>
    <xf numFmtId="0" fontId="14" fillId="6" borderId="37" xfId="0" applyFont="1" applyFill="1" applyBorder="1" applyAlignment="1">
      <alignment horizontal="center"/>
    </xf>
    <xf numFmtId="0" fontId="14" fillId="6" borderId="9" xfId="0" applyFont="1" applyFill="1" applyBorder="1" applyAlignment="1">
      <alignment horizontal="center"/>
    </xf>
    <xf numFmtId="10" fontId="13" fillId="0" borderId="24" xfId="5" applyNumberFormat="1" applyFont="1" applyFill="1" applyBorder="1" applyAlignment="1" applyProtection="1">
      <alignment horizontal="center"/>
    </xf>
    <xf numFmtId="10" fontId="13" fillId="0" borderId="67" xfId="5" applyNumberFormat="1" applyFont="1" applyFill="1" applyBorder="1" applyAlignment="1" applyProtection="1">
      <alignment horizontal="center"/>
    </xf>
    <xf numFmtId="10" fontId="13" fillId="0" borderId="54" xfId="5" applyNumberFormat="1" applyFont="1" applyFill="1" applyBorder="1" applyAlignment="1" applyProtection="1">
      <alignment horizontal="center"/>
    </xf>
    <xf numFmtId="0" fontId="13" fillId="0" borderId="0" xfId="2" applyFont="1" applyAlignment="1">
      <alignment horizontal="left" vertical="top" wrapText="1"/>
    </xf>
    <xf numFmtId="3" fontId="17" fillId="0" borderId="44" xfId="0" applyNumberFormat="1" applyFont="1" applyBorder="1" applyAlignment="1">
      <alignment horizontal="left"/>
    </xf>
    <xf numFmtId="3" fontId="17" fillId="0" borderId="37" xfId="0" applyNumberFormat="1" applyFont="1" applyBorder="1" applyAlignment="1">
      <alignment horizontal="left"/>
    </xf>
    <xf numFmtId="10" fontId="13" fillId="0" borderId="24" xfId="5" applyNumberFormat="1" applyFont="1" applyFill="1" applyBorder="1" applyAlignment="1" applyProtection="1">
      <alignment horizontal="center"/>
      <protection locked="0"/>
    </xf>
    <xf numFmtId="10" fontId="13" fillId="0" borderId="67" xfId="5" applyNumberFormat="1" applyFont="1" applyFill="1" applyBorder="1" applyAlignment="1" applyProtection="1">
      <alignment horizontal="center"/>
      <protection locked="0"/>
    </xf>
    <xf numFmtId="10" fontId="13" fillId="0" borderId="54" xfId="5" applyNumberFormat="1" applyFont="1" applyFill="1" applyBorder="1" applyAlignment="1" applyProtection="1">
      <alignment horizontal="center"/>
      <protection locked="0"/>
    </xf>
    <xf numFmtId="9" fontId="13" fillId="0" borderId="24" xfId="4" applyFont="1" applyBorder="1" applyAlignment="1">
      <alignment horizontal="center"/>
    </xf>
    <xf numFmtId="9" fontId="13" fillId="0" borderId="67" xfId="4" applyFont="1" applyBorder="1" applyAlignment="1">
      <alignment horizontal="center"/>
    </xf>
    <xf numFmtId="9" fontId="13" fillId="0" borderId="54" xfId="4" applyFont="1" applyBorder="1" applyAlignment="1">
      <alignment horizontal="center"/>
    </xf>
    <xf numFmtId="3" fontId="14" fillId="0" borderId="61" xfId="0" applyNumberFormat="1" applyFont="1" applyBorder="1" applyAlignment="1" applyProtection="1">
      <alignment horizontal="left"/>
      <protection locked="0"/>
    </xf>
    <xf numFmtId="3" fontId="14" fillId="0" borderId="28" xfId="0" applyNumberFormat="1" applyFont="1" applyBorder="1" applyAlignment="1" applyProtection="1">
      <alignment horizontal="left"/>
      <protection locked="0"/>
    </xf>
    <xf numFmtId="3" fontId="14" fillId="0" borderId="8" xfId="0" applyNumberFormat="1" applyFont="1" applyBorder="1" applyProtection="1">
      <protection locked="0"/>
    </xf>
    <xf numFmtId="3" fontId="14" fillId="0" borderId="35" xfId="0" applyNumberFormat="1" applyFont="1" applyBorder="1" applyProtection="1">
      <protection locked="0"/>
    </xf>
    <xf numFmtId="3" fontId="14" fillId="0" borderId="30" xfId="0" applyNumberFormat="1" applyFont="1" applyBorder="1" applyProtection="1">
      <protection locked="0"/>
    </xf>
    <xf numFmtId="3" fontId="14" fillId="0" borderId="10" xfId="0" applyNumberFormat="1" applyFont="1" applyBorder="1" applyAlignment="1" applyProtection="1">
      <alignment horizontal="left"/>
      <protection locked="0"/>
    </xf>
    <xf numFmtId="3" fontId="14" fillId="0" borderId="36" xfId="0" applyNumberFormat="1" applyFont="1" applyBorder="1" applyAlignment="1" applyProtection="1">
      <alignment horizontal="left"/>
      <protection locked="0"/>
    </xf>
    <xf numFmtId="3" fontId="14" fillId="0" borderId="30" xfId="0" applyNumberFormat="1" applyFont="1" applyBorder="1" applyAlignment="1" applyProtection="1">
      <alignment vertical="top"/>
      <protection locked="0"/>
    </xf>
    <xf numFmtId="3" fontId="14" fillId="0" borderId="8" xfId="0" applyNumberFormat="1" applyFont="1" applyBorder="1" applyAlignment="1" applyProtection="1">
      <alignment vertical="top"/>
      <protection locked="0"/>
    </xf>
    <xf numFmtId="3" fontId="14" fillId="0" borderId="35" xfId="0" applyNumberFormat="1" applyFont="1" applyBorder="1" applyAlignment="1" applyProtection="1">
      <alignment vertical="top"/>
      <protection locked="0"/>
    </xf>
    <xf numFmtId="0" fontId="19" fillId="0" borderId="24" xfId="0" applyFont="1" applyBorder="1" applyAlignment="1">
      <alignment horizontal="center"/>
    </xf>
    <xf numFmtId="0" fontId="19" fillId="0" borderId="67" xfId="0" applyFont="1" applyBorder="1" applyAlignment="1">
      <alignment horizontal="center"/>
    </xf>
    <xf numFmtId="0" fontId="19" fillId="0" borderId="54" xfId="0" applyFont="1" applyBorder="1" applyAlignment="1">
      <alignment horizontal="center"/>
    </xf>
    <xf numFmtId="0" fontId="18" fillId="0" borderId="26" xfId="0" applyFont="1" applyBorder="1" applyAlignment="1">
      <alignment horizontal="center" vertical="center"/>
    </xf>
    <xf numFmtId="0" fontId="18" fillId="0" borderId="40" xfId="0" applyFont="1" applyBorder="1" applyAlignment="1">
      <alignment horizontal="center" vertical="center"/>
    </xf>
    <xf numFmtId="49" fontId="14" fillId="0" borderId="8" xfId="0" applyNumberFormat="1" applyFont="1" applyBorder="1" applyAlignment="1" applyProtection="1">
      <alignment wrapText="1"/>
      <protection locked="0"/>
    </xf>
    <xf numFmtId="49" fontId="14" fillId="0" borderId="35" xfId="0" applyNumberFormat="1" applyFont="1" applyBorder="1" applyAlignment="1" applyProtection="1">
      <alignment wrapText="1"/>
      <protection locked="0"/>
    </xf>
    <xf numFmtId="49" fontId="14" fillId="0" borderId="10" xfId="0" applyNumberFormat="1" applyFont="1" applyBorder="1" applyAlignment="1" applyProtection="1">
      <alignment wrapText="1"/>
      <protection locked="0"/>
    </xf>
    <xf numFmtId="49" fontId="14" fillId="0" borderId="36" xfId="0" applyNumberFormat="1" applyFont="1" applyBorder="1" applyAlignment="1" applyProtection="1">
      <alignment wrapText="1"/>
      <protection locked="0"/>
    </xf>
    <xf numFmtId="0" fontId="14" fillId="0" borderId="8" xfId="0" applyFont="1" applyBorder="1" applyAlignment="1">
      <alignment wrapText="1"/>
    </xf>
    <xf numFmtId="0" fontId="14" fillId="0" borderId="35" xfId="0" applyFont="1" applyBorder="1" applyAlignment="1">
      <alignment wrapText="1"/>
    </xf>
    <xf numFmtId="0" fontId="14" fillId="0" borderId="8" xfId="8" applyFont="1" applyBorder="1" applyAlignment="1" applyProtection="1">
      <alignment wrapText="1"/>
      <protection locked="0"/>
    </xf>
    <xf numFmtId="0" fontId="14" fillId="0" borderId="35" xfId="8" applyFont="1" applyBorder="1" applyAlignment="1" applyProtection="1">
      <alignment wrapText="1"/>
      <protection locked="0"/>
    </xf>
    <xf numFmtId="38" fontId="14" fillId="0" borderId="8" xfId="0" applyNumberFormat="1" applyFont="1" applyBorder="1" applyAlignment="1" applyProtection="1">
      <alignment horizontal="right"/>
      <protection locked="0"/>
    </xf>
    <xf numFmtId="3" fontId="14" fillId="0" borderId="44" xfId="0" applyNumberFormat="1" applyFont="1" applyBorder="1" applyAlignment="1">
      <alignment horizontal="right"/>
    </xf>
    <xf numFmtId="3" fontId="14" fillId="0" borderId="22" xfId="0" applyNumberFormat="1" applyFont="1" applyBorder="1" applyAlignment="1">
      <alignment horizontal="right"/>
    </xf>
    <xf numFmtId="3" fontId="18" fillId="0" borderId="14" xfId="0" applyNumberFormat="1" applyFont="1" applyBorder="1" applyAlignment="1">
      <alignment horizontal="center" vertical="center"/>
    </xf>
    <xf numFmtId="3" fontId="18" fillId="0" borderId="16" xfId="0" applyNumberFormat="1" applyFont="1" applyBorder="1" applyAlignment="1">
      <alignment horizontal="center" vertical="center"/>
    </xf>
    <xf numFmtId="3" fontId="18" fillId="0" borderId="18" xfId="0" applyNumberFormat="1" applyFont="1" applyBorder="1" applyAlignment="1">
      <alignment horizontal="center" vertical="center"/>
    </xf>
    <xf numFmtId="3" fontId="18" fillId="0" borderId="19" xfId="0" applyNumberFormat="1" applyFont="1" applyBorder="1" applyAlignment="1">
      <alignment horizontal="center" vertical="center"/>
    </xf>
    <xf numFmtId="38" fontId="14" fillId="0" borderId="8" xfId="0" applyNumberFormat="1" applyFont="1" applyBorder="1" applyAlignment="1">
      <alignment horizontal="right"/>
    </xf>
    <xf numFmtId="3" fontId="14" fillId="0" borderId="8" xfId="0" applyNumberFormat="1" applyFont="1" applyBorder="1" applyAlignment="1">
      <alignment horizontal="left"/>
    </xf>
    <xf numFmtId="3" fontId="19" fillId="0" borderId="41" xfId="0" applyNumberFormat="1" applyFont="1" applyBorder="1" applyAlignment="1">
      <alignment horizontal="center" vertical="center"/>
    </xf>
    <xf numFmtId="3" fontId="19" fillId="0" borderId="43" xfId="0" applyNumberFormat="1" applyFont="1" applyBorder="1" applyAlignment="1">
      <alignment horizontal="center"/>
    </xf>
    <xf numFmtId="3" fontId="14" fillId="0" borderId="14" xfId="0" applyNumberFormat="1" applyFont="1" applyBorder="1" applyAlignment="1">
      <alignment horizontal="right"/>
    </xf>
    <xf numFmtId="3" fontId="14" fillId="8" borderId="3" xfId="0" applyNumberFormat="1" applyFont="1" applyFill="1" applyBorder="1" applyAlignment="1">
      <alignment horizontal="center"/>
    </xf>
    <xf numFmtId="0" fontId="14" fillId="8" borderId="3" xfId="0" applyFont="1" applyFill="1" applyBorder="1" applyAlignment="1">
      <alignment horizontal="center"/>
    </xf>
    <xf numFmtId="0" fontId="14" fillId="8" borderId="48" xfId="0" applyFont="1" applyFill="1" applyBorder="1" applyAlignment="1">
      <alignment horizontal="center"/>
    </xf>
    <xf numFmtId="0" fontId="14" fillId="6" borderId="8" xfId="0" applyFont="1" applyFill="1" applyBorder="1" applyAlignment="1">
      <alignment horizontal="center"/>
    </xf>
    <xf numFmtId="0" fontId="14" fillId="6" borderId="35" xfId="0" applyFont="1" applyFill="1" applyBorder="1" applyAlignment="1">
      <alignment horizontal="center"/>
    </xf>
    <xf numFmtId="14" fontId="14" fillId="6" borderId="8" xfId="0" applyNumberFormat="1" applyFont="1" applyFill="1" applyBorder="1" applyAlignment="1">
      <alignment horizontal="center"/>
    </xf>
    <xf numFmtId="14" fontId="14" fillId="6" borderId="35" xfId="0" applyNumberFormat="1" applyFont="1" applyFill="1" applyBorder="1" applyAlignment="1">
      <alignment horizontal="center"/>
    </xf>
    <xf numFmtId="0" fontId="14" fillId="6" borderId="3" xfId="0" applyFont="1" applyFill="1" applyBorder="1" applyAlignment="1">
      <alignment horizontal="center"/>
    </xf>
    <xf numFmtId="0" fontId="14" fillId="6" borderId="48" xfId="0" applyFont="1" applyFill="1" applyBorder="1" applyAlignment="1">
      <alignment horizontal="center"/>
    </xf>
    <xf numFmtId="3" fontId="18" fillId="0" borderId="15" xfId="0" applyNumberFormat="1" applyFont="1" applyBorder="1" applyAlignment="1">
      <alignment horizontal="center" vertical="center"/>
    </xf>
    <xf numFmtId="3" fontId="20" fillId="0" borderId="18" xfId="0" applyNumberFormat="1" applyFont="1" applyBorder="1" applyAlignment="1">
      <alignment horizontal="center" vertical="center"/>
    </xf>
    <xf numFmtId="3" fontId="20" fillId="0" borderId="0" xfId="0" applyNumberFormat="1" applyFont="1" applyAlignment="1">
      <alignment horizontal="center" vertical="center"/>
    </xf>
    <xf numFmtId="3" fontId="20" fillId="0" borderId="19" xfId="0" applyNumberFormat="1" applyFont="1" applyBorder="1" applyAlignment="1">
      <alignment horizontal="center" vertical="center"/>
    </xf>
    <xf numFmtId="3" fontId="19" fillId="0" borderId="41" xfId="0" applyNumberFormat="1" applyFont="1" applyBorder="1" applyAlignment="1">
      <alignment horizontal="center"/>
    </xf>
    <xf numFmtId="3" fontId="19" fillId="0" borderId="65" xfId="0" applyNumberFormat="1" applyFont="1" applyBorder="1" applyAlignment="1">
      <alignment horizontal="center"/>
    </xf>
    <xf numFmtId="38" fontId="14" fillId="0" borderId="61" xfId="0" applyNumberFormat="1" applyFont="1" applyBorder="1" applyAlignment="1" applyProtection="1">
      <alignment horizontal="right"/>
      <protection locked="0"/>
    </xf>
    <xf numFmtId="3" fontId="14" fillId="0" borderId="61" xfId="0" applyNumberFormat="1" applyFont="1" applyBorder="1" applyAlignment="1">
      <alignment horizontal="left" wrapText="1"/>
    </xf>
    <xf numFmtId="3" fontId="14" fillId="0" borderId="8" xfId="0" applyNumberFormat="1" applyFont="1" applyBorder="1" applyAlignment="1">
      <alignment horizontal="left" wrapText="1"/>
    </xf>
    <xf numFmtId="49" fontId="14" fillId="0" borderId="61" xfId="0" applyNumberFormat="1" applyFont="1" applyBorder="1" applyAlignment="1" applyProtection="1">
      <alignment wrapText="1"/>
      <protection locked="0"/>
    </xf>
    <xf numFmtId="49" fontId="14" fillId="0" borderId="28" xfId="0" applyNumberFormat="1" applyFont="1" applyBorder="1" applyAlignment="1" applyProtection="1">
      <alignment wrapText="1"/>
      <protection locked="0"/>
    </xf>
    <xf numFmtId="3" fontId="14" fillId="0" borderId="41" xfId="0" applyNumberFormat="1" applyFont="1" applyBorder="1" applyAlignment="1">
      <alignment horizontal="right"/>
    </xf>
    <xf numFmtId="3" fontId="14" fillId="0" borderId="44" xfId="0" applyNumberFormat="1" applyFont="1" applyBorder="1" applyAlignment="1">
      <alignment horizontal="right" vertical="center"/>
    </xf>
    <xf numFmtId="3" fontId="14" fillId="0" borderId="22" xfId="0" applyNumberFormat="1" applyFont="1" applyBorder="1" applyAlignment="1">
      <alignment horizontal="right" vertical="center"/>
    </xf>
    <xf numFmtId="38" fontId="14" fillId="0" borderId="10" xfId="0" applyNumberFormat="1" applyFont="1" applyBorder="1" applyAlignment="1" applyProtection="1">
      <alignment horizontal="right"/>
      <protection locked="0"/>
    </xf>
    <xf numFmtId="3" fontId="14" fillId="0" borderId="10" xfId="0" applyNumberFormat="1" applyFont="1" applyBorder="1" applyAlignment="1">
      <alignment horizontal="left" wrapText="1"/>
    </xf>
    <xf numFmtId="3" fontId="14" fillId="0" borderId="8" xfId="0" applyNumberFormat="1" applyFont="1" applyBorder="1" applyAlignment="1">
      <alignment horizontal="left" vertical="center" wrapText="1"/>
    </xf>
    <xf numFmtId="3" fontId="14" fillId="0" borderId="8" xfId="0" applyNumberFormat="1" applyFont="1" applyBorder="1" applyAlignment="1">
      <alignment horizontal="left" vertical="center"/>
    </xf>
    <xf numFmtId="49" fontId="14" fillId="0" borderId="8" xfId="0" applyNumberFormat="1" applyFont="1" applyBorder="1" applyAlignment="1">
      <alignment wrapText="1"/>
    </xf>
    <xf numFmtId="49" fontId="14" fillId="0" borderId="35" xfId="0" applyNumberFormat="1" applyFont="1" applyBorder="1" applyAlignment="1">
      <alignment wrapText="1"/>
    </xf>
    <xf numFmtId="0" fontId="14" fillId="0" borderId="4" xfId="8" applyFont="1" applyBorder="1" applyAlignment="1" applyProtection="1">
      <alignment horizontal="left" wrapText="1"/>
      <protection locked="0"/>
    </xf>
    <xf numFmtId="0" fontId="14" fillId="0" borderId="31" xfId="8" applyFont="1" applyBorder="1" applyAlignment="1" applyProtection="1">
      <alignment horizontal="left" wrapText="1"/>
      <protection locked="0"/>
    </xf>
    <xf numFmtId="49" fontId="18" fillId="0" borderId="10" xfId="0" applyNumberFormat="1" applyFont="1" applyBorder="1" applyAlignment="1" applyProtection="1">
      <alignment horizontal="left" wrapText="1"/>
      <protection locked="0"/>
    </xf>
    <xf numFmtId="49" fontId="14" fillId="0" borderId="10" xfId="0" applyNumberFormat="1" applyFont="1" applyBorder="1" applyAlignment="1" applyProtection="1">
      <alignment horizontal="left" wrapText="1"/>
      <protection locked="0"/>
    </xf>
    <xf numFmtId="49" fontId="14" fillId="0" borderId="36" xfId="0" applyNumberFormat="1" applyFont="1" applyBorder="1" applyAlignment="1" applyProtection="1">
      <alignment horizontal="left" wrapText="1"/>
      <protection locked="0"/>
    </xf>
    <xf numFmtId="49" fontId="14" fillId="0" borderId="8" xfId="0" applyNumberFormat="1" applyFont="1" applyBorder="1" applyAlignment="1" applyProtection="1">
      <alignment horizontal="left" wrapText="1"/>
      <protection locked="0"/>
    </xf>
    <xf numFmtId="49" fontId="14" fillId="0" borderId="35" xfId="0" applyNumberFormat="1" applyFont="1" applyBorder="1" applyAlignment="1" applyProtection="1">
      <alignment horizontal="left" wrapText="1"/>
      <protection locked="0"/>
    </xf>
    <xf numFmtId="3" fontId="14" fillId="0" borderId="26" xfId="0" applyNumberFormat="1" applyFont="1" applyBorder="1" applyAlignment="1">
      <alignment horizontal="center" vertical="center"/>
    </xf>
    <xf numFmtId="3" fontId="14" fillId="0" borderId="40" xfId="0" applyNumberFormat="1" applyFont="1" applyBorder="1" applyAlignment="1">
      <alignment horizontal="center" vertical="center"/>
    </xf>
    <xf numFmtId="0" fontId="14" fillId="6" borderId="61" xfId="0" applyFont="1" applyFill="1" applyBorder="1" applyAlignment="1">
      <alignment horizontal="center"/>
    </xf>
    <xf numFmtId="0" fontId="14" fillId="6" borderId="28" xfId="0" applyFont="1" applyFill="1" applyBorder="1" applyAlignment="1">
      <alignment horizontal="center"/>
    </xf>
    <xf numFmtId="3" fontId="14" fillId="6" borderId="8" xfId="0" applyNumberFormat="1" applyFont="1" applyFill="1" applyBorder="1" applyAlignment="1">
      <alignment horizontal="center"/>
    </xf>
    <xf numFmtId="3" fontId="18" fillId="0" borderId="41" xfId="0" applyNumberFormat="1" applyFont="1" applyBorder="1" applyAlignment="1">
      <alignment horizontal="center" vertical="center"/>
    </xf>
    <xf numFmtId="3" fontId="18" fillId="0" borderId="43" xfId="0" applyNumberFormat="1" applyFont="1" applyBorder="1" applyAlignment="1">
      <alignment horizontal="center" vertical="center"/>
    </xf>
    <xf numFmtId="3" fontId="18" fillId="0" borderId="26" xfId="0" applyNumberFormat="1" applyFont="1" applyBorder="1" applyAlignment="1">
      <alignment horizontal="center" vertical="center"/>
    </xf>
    <xf numFmtId="3" fontId="18" fillId="0" borderId="40" xfId="0" applyNumberFormat="1" applyFont="1" applyBorder="1" applyAlignment="1">
      <alignment horizontal="center" vertical="center"/>
    </xf>
    <xf numFmtId="3" fontId="18" fillId="0" borderId="65" xfId="0" applyNumberFormat="1" applyFont="1" applyBorder="1" applyAlignment="1">
      <alignment horizontal="center" vertical="center"/>
    </xf>
    <xf numFmtId="49" fontId="14" fillId="0" borderId="4" xfId="0" applyNumberFormat="1" applyFont="1" applyBorder="1" applyAlignment="1">
      <alignment horizontal="left" wrapText="1"/>
    </xf>
    <xf numFmtId="49" fontId="14" fillId="0" borderId="4" xfId="0" applyNumberFormat="1" applyFont="1" applyBorder="1" applyAlignment="1" applyProtection="1">
      <alignment horizontal="left" wrapText="1"/>
      <protection locked="0"/>
    </xf>
    <xf numFmtId="49" fontId="14" fillId="0" borderId="31" xfId="0" applyNumberFormat="1" applyFont="1" applyBorder="1" applyAlignment="1" applyProtection="1">
      <alignment horizontal="left" wrapText="1"/>
      <protection locked="0"/>
    </xf>
    <xf numFmtId="49" fontId="14" fillId="0" borderId="8" xfId="0" applyNumberFormat="1" applyFont="1" applyBorder="1" applyAlignment="1">
      <alignment horizontal="left" wrapText="1"/>
    </xf>
    <xf numFmtId="0" fontId="20" fillId="6" borderId="30" xfId="0" applyFont="1" applyFill="1" applyBorder="1" applyAlignment="1">
      <alignment horizontal="center"/>
    </xf>
    <xf numFmtId="0" fontId="20" fillId="6" borderId="8" xfId="0" applyFont="1" applyFill="1" applyBorder="1" applyAlignment="1">
      <alignment horizontal="center"/>
    </xf>
    <xf numFmtId="0" fontId="20" fillId="6" borderId="35" xfId="0" applyFont="1" applyFill="1" applyBorder="1" applyAlignment="1">
      <alignment horizontal="center"/>
    </xf>
    <xf numFmtId="14" fontId="20" fillId="8" borderId="30" xfId="0" applyNumberFormat="1" applyFont="1" applyFill="1" applyBorder="1" applyAlignment="1">
      <alignment horizontal="center"/>
    </xf>
    <xf numFmtId="14" fontId="20" fillId="8" borderId="8" xfId="0" applyNumberFormat="1" applyFont="1" applyFill="1" applyBorder="1" applyAlignment="1">
      <alignment horizontal="center"/>
    </xf>
    <xf numFmtId="14" fontId="20" fillId="8" borderId="35" xfId="0" applyNumberFormat="1" applyFont="1" applyFill="1" applyBorder="1" applyAlignment="1">
      <alignment horizontal="center"/>
    </xf>
    <xf numFmtId="3" fontId="17" fillId="0" borderId="29" xfId="0" applyNumberFormat="1" applyFont="1" applyBorder="1" applyAlignment="1">
      <alignment horizontal="right"/>
    </xf>
    <xf numFmtId="3" fontId="17" fillId="0" borderId="17" xfId="0" applyNumberFormat="1" applyFont="1" applyBorder="1" applyAlignment="1">
      <alignment horizontal="right"/>
    </xf>
    <xf numFmtId="0" fontId="20" fillId="6" borderId="27" xfId="0" applyFont="1" applyFill="1" applyBorder="1" applyAlignment="1">
      <alignment horizontal="center"/>
    </xf>
    <xf numFmtId="0" fontId="20" fillId="6" borderId="61" xfId="0" applyFont="1" applyFill="1" applyBorder="1" applyAlignment="1">
      <alignment horizontal="center"/>
    </xf>
    <xf numFmtId="0" fontId="20" fillId="6" borderId="28" xfId="0" applyFont="1" applyFill="1" applyBorder="1" applyAlignment="1">
      <alignment horizontal="center"/>
    </xf>
    <xf numFmtId="4" fontId="17" fillId="0" borderId="25" xfId="0" applyNumberFormat="1" applyFont="1" applyBorder="1" applyAlignment="1">
      <alignment horizontal="right"/>
    </xf>
    <xf numFmtId="4" fontId="17" fillId="0" borderId="20" xfId="0" applyNumberFormat="1" applyFont="1" applyBorder="1" applyAlignment="1">
      <alignment horizontal="right"/>
    </xf>
    <xf numFmtId="168" fontId="20" fillId="8" borderId="30" xfId="0" applyNumberFormat="1" applyFont="1" applyFill="1" applyBorder="1" applyAlignment="1">
      <alignment horizontal="center"/>
    </xf>
    <xf numFmtId="168" fontId="20" fillId="8" borderId="8" xfId="0" applyNumberFormat="1" applyFont="1" applyFill="1" applyBorder="1" applyAlignment="1">
      <alignment horizontal="center"/>
    </xf>
    <xf numFmtId="168" fontId="20" fillId="8" borderId="35" xfId="0" applyNumberFormat="1" applyFont="1" applyFill="1" applyBorder="1" applyAlignment="1">
      <alignment horizontal="center"/>
    </xf>
    <xf numFmtId="3" fontId="17" fillId="0" borderId="25" xfId="0" applyNumberFormat="1" applyFont="1" applyBorder="1" applyAlignment="1">
      <alignment horizontal="right"/>
    </xf>
    <xf numFmtId="3" fontId="17" fillId="0" borderId="20" xfId="0" applyNumberFormat="1" applyFont="1" applyBorder="1" applyAlignment="1">
      <alignment horizontal="right"/>
    </xf>
    <xf numFmtId="4" fontId="16" fillId="0" borderId="79" xfId="0" applyNumberFormat="1" applyFont="1" applyBorder="1" applyAlignment="1">
      <alignment horizontal="center"/>
    </xf>
    <xf numFmtId="4" fontId="16" fillId="0" borderId="15" xfId="0" applyNumberFormat="1" applyFont="1" applyBorder="1" applyAlignment="1">
      <alignment horizontal="center"/>
    </xf>
    <xf numFmtId="4" fontId="16" fillId="0" borderId="16" xfId="0" applyNumberFormat="1" applyFont="1" applyBorder="1" applyAlignment="1">
      <alignment horizontal="center"/>
    </xf>
    <xf numFmtId="4" fontId="16" fillId="0" borderId="52" xfId="0" applyNumberFormat="1" applyFont="1" applyBorder="1" applyAlignment="1">
      <alignment horizontal="center"/>
    </xf>
    <xf numFmtId="4" fontId="16" fillId="0" borderId="0" xfId="0" applyNumberFormat="1" applyFont="1" applyAlignment="1">
      <alignment horizontal="center"/>
    </xf>
    <xf numFmtId="4" fontId="16" fillId="0" borderId="19" xfId="0" applyNumberFormat="1" applyFont="1" applyBorder="1" applyAlignment="1">
      <alignment horizontal="center"/>
    </xf>
    <xf numFmtId="4" fontId="16" fillId="0" borderId="52" xfId="0" applyNumberFormat="1" applyFont="1" applyBorder="1" applyAlignment="1">
      <alignment horizontal="center" vertical="top"/>
    </xf>
    <xf numFmtId="4" fontId="16" fillId="0" borderId="0" xfId="0" applyNumberFormat="1" applyFont="1" applyAlignment="1">
      <alignment horizontal="center" vertical="top"/>
    </xf>
    <xf numFmtId="4" fontId="16" fillId="0" borderId="19" xfId="0" applyNumberFormat="1" applyFont="1" applyBorder="1" applyAlignment="1">
      <alignment horizontal="center" vertical="top"/>
    </xf>
    <xf numFmtId="4" fontId="14" fillId="0" borderId="80" xfId="0" applyNumberFormat="1" applyFont="1" applyBorder="1" applyAlignment="1">
      <alignment horizontal="center" vertical="center"/>
    </xf>
    <xf numFmtId="4" fontId="14" fillId="0" borderId="81" xfId="0" applyNumberFormat="1" applyFont="1" applyBorder="1" applyAlignment="1">
      <alignment horizontal="center" vertical="center"/>
    </xf>
    <xf numFmtId="4" fontId="14" fillId="0" borderId="77" xfId="0" applyNumberFormat="1" applyFont="1" applyBorder="1" applyAlignment="1">
      <alignment horizontal="center" vertical="center"/>
    </xf>
    <xf numFmtId="49" fontId="14" fillId="0" borderId="14" xfId="0" applyNumberFormat="1" applyFont="1" applyBorder="1" applyAlignment="1" applyProtection="1">
      <alignment vertical="top" wrapText="1"/>
      <protection locked="0"/>
    </xf>
    <xf numFmtId="49" fontId="14" fillId="0" borderId="15" xfId="0" applyNumberFormat="1" applyFont="1" applyBorder="1" applyAlignment="1" applyProtection="1">
      <alignment vertical="top" wrapText="1"/>
      <protection locked="0"/>
    </xf>
    <xf numFmtId="49" fontId="14" fillId="0" borderId="16" xfId="0" applyNumberFormat="1" applyFont="1" applyBorder="1" applyAlignment="1" applyProtection="1">
      <alignment vertical="top" wrapText="1"/>
      <protection locked="0"/>
    </xf>
    <xf numFmtId="49" fontId="14" fillId="0" borderId="18" xfId="0" applyNumberFormat="1" applyFont="1" applyBorder="1" applyAlignment="1" applyProtection="1">
      <alignment vertical="top" wrapText="1"/>
      <protection locked="0"/>
    </xf>
    <xf numFmtId="49" fontId="14" fillId="0" borderId="0" xfId="0" applyNumberFormat="1" applyFont="1" applyAlignment="1" applyProtection="1">
      <alignment vertical="top" wrapText="1"/>
      <protection locked="0"/>
    </xf>
    <xf numFmtId="49" fontId="14" fillId="0" borderId="19" xfId="0" applyNumberFormat="1" applyFont="1" applyBorder="1" applyAlignment="1" applyProtection="1">
      <alignment vertical="top" wrapText="1"/>
      <protection locked="0"/>
    </xf>
    <xf numFmtId="49" fontId="14" fillId="0" borderId="41" xfId="0" applyNumberFormat="1" applyFont="1" applyBorder="1" applyAlignment="1" applyProtection="1">
      <alignment vertical="top" wrapText="1"/>
      <protection locked="0"/>
    </xf>
    <xf numFmtId="49" fontId="14" fillId="0" borderId="65" xfId="0" applyNumberFormat="1" applyFont="1" applyBorder="1" applyAlignment="1" applyProtection="1">
      <alignment vertical="top" wrapText="1"/>
      <protection locked="0"/>
    </xf>
    <xf numFmtId="49" fontId="14" fillId="0" borderId="43" xfId="0" applyNumberFormat="1" applyFont="1" applyBorder="1" applyAlignment="1" applyProtection="1">
      <alignment vertical="top" wrapText="1"/>
      <protection locked="0"/>
    </xf>
    <xf numFmtId="4" fontId="20" fillId="0" borderId="0" xfId="0" applyNumberFormat="1" applyFont="1" applyAlignment="1">
      <alignment horizontal="left"/>
    </xf>
    <xf numFmtId="4" fontId="14" fillId="0" borderId="0" xfId="0" applyNumberFormat="1" applyFont="1" applyAlignment="1">
      <alignment horizontal="left"/>
    </xf>
    <xf numFmtId="3" fontId="14" fillId="0" borderId="7" xfId="0" applyNumberFormat="1" applyFont="1" applyBorder="1" applyAlignment="1">
      <alignment horizontal="left"/>
    </xf>
    <xf numFmtId="3" fontId="14" fillId="0" borderId="37" xfId="0" applyNumberFormat="1" applyFont="1" applyBorder="1" applyAlignment="1">
      <alignment horizontal="left"/>
    </xf>
    <xf numFmtId="3" fontId="14" fillId="0" borderId="59" xfId="0" applyNumberFormat="1" applyFont="1" applyBorder="1" applyAlignment="1">
      <alignment horizontal="left"/>
    </xf>
    <xf numFmtId="4" fontId="17" fillId="0" borderId="24" xfId="0" applyNumberFormat="1" applyFont="1" applyBorder="1" applyAlignment="1">
      <alignment horizontal="left"/>
    </xf>
    <xf numFmtId="4" fontId="17" fillId="0" borderId="67" xfId="0" applyNumberFormat="1" applyFont="1" applyBorder="1" applyAlignment="1">
      <alignment horizontal="left"/>
    </xf>
    <xf numFmtId="4" fontId="17" fillId="0" borderId="54" xfId="0" applyNumberFormat="1" applyFont="1" applyBorder="1" applyAlignment="1">
      <alignment horizontal="left"/>
    </xf>
    <xf numFmtId="3" fontId="17" fillId="0" borderId="41" xfId="0" applyNumberFormat="1" applyFont="1" applyBorder="1" applyAlignment="1">
      <alignment horizontal="left"/>
    </xf>
    <xf numFmtId="3" fontId="17" fillId="0" borderId="65" xfId="0" applyNumberFormat="1" applyFont="1" applyBorder="1" applyAlignment="1">
      <alignment horizontal="left"/>
    </xf>
    <xf numFmtId="3" fontId="17" fillId="0" borderId="43" xfId="0" applyNumberFormat="1" applyFont="1" applyBorder="1" applyAlignment="1">
      <alignment horizontal="left"/>
    </xf>
    <xf numFmtId="3" fontId="14" fillId="0" borderId="52" xfId="0" applyNumberFormat="1" applyFont="1" applyBorder="1" applyAlignment="1">
      <alignment horizontal="left"/>
    </xf>
    <xf numFmtId="3" fontId="14" fillId="0" borderId="5" xfId="0" applyNumberFormat="1" applyFont="1" applyBorder="1" applyAlignment="1">
      <alignment horizontal="left"/>
    </xf>
    <xf numFmtId="3" fontId="17" fillId="0" borderId="24" xfId="0" applyNumberFormat="1" applyFont="1" applyBorder="1" applyAlignment="1">
      <alignment horizontal="left"/>
    </xf>
    <xf numFmtId="3" fontId="17" fillId="0" borderId="54" xfId="0" applyNumberFormat="1" applyFont="1" applyBorder="1" applyAlignment="1">
      <alignment horizontal="left"/>
    </xf>
    <xf numFmtId="4" fontId="14" fillId="0" borderId="7" xfId="0" applyNumberFormat="1" applyFont="1" applyBorder="1" applyAlignment="1">
      <alignment horizontal="left"/>
    </xf>
    <xf numFmtId="4" fontId="14" fillId="0" borderId="59" xfId="0" applyNumberFormat="1" applyFont="1" applyBorder="1" applyAlignment="1">
      <alignment horizontal="left"/>
    </xf>
    <xf numFmtId="4" fontId="20" fillId="0" borderId="4" xfId="0" applyNumberFormat="1" applyFont="1" applyBorder="1" applyAlignment="1">
      <alignment horizontal="center"/>
    </xf>
    <xf numFmtId="4" fontId="20" fillId="0" borderId="5" xfId="0" applyNumberFormat="1" applyFont="1" applyBorder="1" applyAlignment="1">
      <alignment horizontal="center"/>
    </xf>
    <xf numFmtId="4" fontId="14" fillId="0" borderId="5" xfId="0" applyNumberFormat="1" applyFont="1" applyBorder="1" applyAlignment="1">
      <alignment horizontal="left"/>
    </xf>
    <xf numFmtId="4" fontId="14" fillId="0" borderId="75" xfId="0" applyNumberFormat="1" applyFont="1" applyBorder="1" applyAlignment="1">
      <alignment horizontal="left"/>
    </xf>
    <xf numFmtId="4" fontId="14" fillId="0" borderId="49" xfId="0" applyNumberFormat="1" applyFont="1" applyBorder="1" applyAlignment="1">
      <alignment horizontal="left"/>
    </xf>
    <xf numFmtId="4" fontId="14" fillId="0" borderId="63" xfId="0" applyNumberFormat="1" applyFont="1" applyBorder="1" applyAlignment="1">
      <alignment horizontal="left"/>
    </xf>
    <xf numFmtId="3" fontId="20" fillId="8" borderId="32" xfId="0" applyNumberFormat="1" applyFont="1" applyFill="1" applyBorder="1" applyAlignment="1">
      <alignment horizontal="center"/>
    </xf>
    <xf numFmtId="0" fontId="20" fillId="8" borderId="10" xfId="0" applyFont="1" applyFill="1" applyBorder="1" applyAlignment="1">
      <alignment horizontal="center"/>
    </xf>
    <xf numFmtId="0" fontId="20" fillId="8" borderId="36" xfId="0" applyFont="1" applyFill="1" applyBorder="1" applyAlignment="1">
      <alignment horizontal="center"/>
    </xf>
    <xf numFmtId="3" fontId="17" fillId="0" borderId="41" xfId="0" applyNumberFormat="1" applyFont="1" applyBorder="1" applyAlignment="1">
      <alignment horizontal="right"/>
    </xf>
    <xf numFmtId="3" fontId="17" fillId="0" borderId="65" xfId="0" applyNumberFormat="1" applyFont="1" applyBorder="1" applyAlignment="1">
      <alignment horizontal="right"/>
    </xf>
    <xf numFmtId="164" fontId="20" fillId="8" borderId="30" xfId="0" applyNumberFormat="1" applyFont="1" applyFill="1" applyBorder="1" applyAlignment="1">
      <alignment horizontal="center"/>
    </xf>
    <xf numFmtId="164" fontId="20" fillId="8" borderId="8" xfId="0" applyNumberFormat="1" applyFont="1" applyFill="1" applyBorder="1" applyAlignment="1">
      <alignment horizontal="center"/>
    </xf>
    <xf numFmtId="164" fontId="20" fillId="8" borderId="35" xfId="0" applyNumberFormat="1" applyFont="1" applyFill="1" applyBorder="1" applyAlignment="1">
      <alignment horizontal="center"/>
    </xf>
    <xf numFmtId="3" fontId="14" fillId="0" borderId="49" xfId="0" applyNumberFormat="1" applyFont="1" applyBorder="1" applyAlignment="1">
      <alignment horizontal="left"/>
    </xf>
    <xf numFmtId="3" fontId="14" fillId="0" borderId="20" xfId="0" applyNumberFormat="1" applyFont="1" applyBorder="1" applyAlignment="1">
      <alignment horizontal="left"/>
    </xf>
    <xf numFmtId="3" fontId="14" fillId="0" borderId="63" xfId="0" applyNumberFormat="1" applyFont="1" applyBorder="1" applyAlignment="1">
      <alignment horizontal="left"/>
    </xf>
    <xf numFmtId="3" fontId="14" fillId="0" borderId="70" xfId="0" applyNumberFormat="1" applyFont="1" applyBorder="1" applyAlignment="1">
      <alignment horizontal="left"/>
    </xf>
    <xf numFmtId="3" fontId="14" fillId="0" borderId="17" xfId="0" applyNumberFormat="1" applyFont="1" applyBorder="1" applyAlignment="1">
      <alignment horizontal="left"/>
    </xf>
    <xf numFmtId="3" fontId="14" fillId="0" borderId="62" xfId="0" applyNumberFormat="1" applyFont="1" applyBorder="1" applyAlignment="1">
      <alignment horizontal="left"/>
    </xf>
    <xf numFmtId="3" fontId="17" fillId="0" borderId="67" xfId="0" applyNumberFormat="1" applyFont="1" applyBorder="1" applyAlignment="1">
      <alignment horizontal="left"/>
    </xf>
    <xf numFmtId="3" fontId="17" fillId="0" borderId="4" xfId="0" applyNumberFormat="1" applyFont="1" applyBorder="1" applyAlignment="1">
      <alignment horizontal="center"/>
    </xf>
    <xf numFmtId="3" fontId="17" fillId="0" borderId="5" xfId="0" applyNumberFormat="1" applyFont="1" applyBorder="1" applyAlignment="1">
      <alignment horizontal="center"/>
    </xf>
    <xf numFmtId="3" fontId="14" fillId="0" borderId="1" xfId="0" applyNumberFormat="1" applyFont="1" applyBorder="1" applyAlignment="1">
      <alignment horizontal="left"/>
    </xf>
    <xf numFmtId="3" fontId="14" fillId="0" borderId="75" xfId="0" applyNumberFormat="1" applyFont="1" applyBorder="1" applyAlignment="1">
      <alignment horizontal="left"/>
    </xf>
    <xf numFmtId="165" fontId="20" fillId="8" borderId="30" xfId="0" applyNumberFormat="1" applyFont="1" applyFill="1" applyBorder="1" applyAlignment="1">
      <alignment horizontal="center"/>
    </xf>
    <xf numFmtId="165" fontId="20" fillId="8" borderId="8" xfId="0" applyNumberFormat="1" applyFont="1" applyFill="1" applyBorder="1" applyAlignment="1">
      <alignment horizontal="center"/>
    </xf>
    <xf numFmtId="165" fontId="20" fillId="8" borderId="35" xfId="0" applyNumberFormat="1" applyFont="1" applyFill="1" applyBorder="1" applyAlignment="1">
      <alignment horizontal="center"/>
    </xf>
    <xf numFmtId="38" fontId="20" fillId="8" borderId="30" xfId="0" applyNumberFormat="1" applyFont="1" applyFill="1" applyBorder="1" applyAlignment="1">
      <alignment horizontal="center"/>
    </xf>
    <xf numFmtId="0" fontId="20" fillId="8" borderId="8" xfId="0" applyFont="1" applyFill="1" applyBorder="1" applyAlignment="1">
      <alignment horizontal="center"/>
    </xf>
    <xf numFmtId="0" fontId="20" fillId="8" borderId="35" xfId="0" applyFont="1" applyFill="1" applyBorder="1" applyAlignment="1">
      <alignment horizontal="center"/>
    </xf>
    <xf numFmtId="3" fontId="17" fillId="0" borderId="27" xfId="0" applyNumberFormat="1" applyFont="1" applyBorder="1" applyAlignment="1">
      <alignment horizontal="right"/>
    </xf>
    <xf numFmtId="3" fontId="17" fillId="0" borderId="61" xfId="0" applyNumberFormat="1" applyFont="1" applyBorder="1" applyAlignment="1">
      <alignment horizontal="right"/>
    </xf>
    <xf numFmtId="3" fontId="17" fillId="0" borderId="4" xfId="0" applyNumberFormat="1" applyFont="1" applyBorder="1" applyAlignment="1">
      <alignment horizontal="right"/>
    </xf>
    <xf numFmtId="3" fontId="17" fillId="0" borderId="5" xfId="0" applyNumberFormat="1" applyFont="1" applyBorder="1" applyAlignment="1">
      <alignment horizontal="right"/>
    </xf>
    <xf numFmtId="0" fontId="17" fillId="0" borderId="41" xfId="0" applyFont="1" applyBorder="1" applyAlignment="1">
      <alignment horizontal="center"/>
    </xf>
    <xf numFmtId="0" fontId="17" fillId="0" borderId="65" xfId="0" applyFont="1" applyBorder="1" applyAlignment="1">
      <alignment horizontal="center"/>
    </xf>
    <xf numFmtId="0" fontId="17" fillId="0" borderId="0" xfId="0" applyFont="1" applyAlignment="1">
      <alignment horizontal="center"/>
    </xf>
    <xf numFmtId="0" fontId="17" fillId="7" borderId="72" xfId="0" applyFont="1" applyFill="1" applyBorder="1" applyAlignment="1">
      <alignment horizontal="center"/>
    </xf>
    <xf numFmtId="0" fontId="17" fillId="7" borderId="68" xfId="0" applyFont="1" applyFill="1" applyBorder="1" applyAlignment="1">
      <alignment horizontal="center"/>
    </xf>
    <xf numFmtId="0" fontId="17" fillId="7" borderId="73" xfId="0" applyFont="1" applyFill="1" applyBorder="1" applyAlignment="1">
      <alignment horizontal="center"/>
    </xf>
    <xf numFmtId="0" fontId="14" fillId="6" borderId="27" xfId="0" applyFont="1" applyFill="1" applyBorder="1" applyAlignment="1">
      <alignment horizontal="center"/>
    </xf>
    <xf numFmtId="0" fontId="14" fillId="0" borderId="0" xfId="0" applyFont="1" applyAlignment="1">
      <alignment horizontal="left"/>
    </xf>
    <xf numFmtId="0" fontId="28" fillId="0" borderId="0" xfId="0" applyFont="1" applyAlignment="1">
      <alignment horizontal="left"/>
    </xf>
    <xf numFmtId="0" fontId="18" fillId="0" borderId="0" xfId="0" applyFont="1" applyAlignment="1">
      <alignment horizontal="left"/>
    </xf>
    <xf numFmtId="0" fontId="14" fillId="0" borderId="1" xfId="0" applyFont="1" applyBorder="1" applyAlignment="1" applyProtection="1">
      <alignment horizontal="center"/>
      <protection locked="0"/>
    </xf>
    <xf numFmtId="0" fontId="14" fillId="6" borderId="30" xfId="0" applyFont="1" applyFill="1" applyBorder="1" applyAlignment="1">
      <alignment horizontal="center"/>
    </xf>
    <xf numFmtId="14" fontId="14" fillId="6" borderId="30" xfId="0" applyNumberFormat="1" applyFont="1" applyFill="1" applyBorder="1" applyAlignment="1">
      <alignment horizontal="center"/>
    </xf>
    <xf numFmtId="3" fontId="17" fillId="0" borderId="30" xfId="0" applyNumberFormat="1" applyFont="1" applyBorder="1" applyAlignment="1">
      <alignment horizontal="right"/>
    </xf>
    <xf numFmtId="3" fontId="17" fillId="0" borderId="8" xfId="0" applyNumberFormat="1" applyFont="1" applyBorder="1" applyAlignment="1">
      <alignment horizontal="right"/>
    </xf>
    <xf numFmtId="3" fontId="17" fillId="0" borderId="49" xfId="0" applyNumberFormat="1" applyFont="1" applyBorder="1" applyAlignment="1">
      <alignment horizontal="right"/>
    </xf>
    <xf numFmtId="0" fontId="14" fillId="0" borderId="0" xfId="0" applyFont="1" applyAlignment="1">
      <alignment horizontal="left" vertical="center" wrapText="1"/>
    </xf>
    <xf numFmtId="3" fontId="17" fillId="0" borderId="32" xfId="0" applyNumberFormat="1" applyFont="1" applyBorder="1" applyAlignment="1">
      <alignment horizontal="right"/>
    </xf>
    <xf numFmtId="3" fontId="17" fillId="0" borderId="10" xfId="0" applyNumberFormat="1" applyFont="1" applyBorder="1" applyAlignment="1">
      <alignment horizontal="right"/>
    </xf>
    <xf numFmtId="3" fontId="17" fillId="0" borderId="11" xfId="0" applyNumberFormat="1" applyFont="1" applyBorder="1" applyAlignment="1">
      <alignment horizontal="right"/>
    </xf>
    <xf numFmtId="0" fontId="14" fillId="6" borderId="32" xfId="0" applyFont="1" applyFill="1" applyBorder="1" applyAlignment="1">
      <alignment horizontal="center"/>
    </xf>
    <xf numFmtId="0" fontId="14" fillId="6" borderId="10" xfId="0" applyFont="1" applyFill="1" applyBorder="1" applyAlignment="1">
      <alignment horizontal="center"/>
    </xf>
    <xf numFmtId="0" fontId="14" fillId="6" borderId="36" xfId="0" applyFont="1" applyFill="1" applyBorder="1" applyAlignment="1">
      <alignment horizontal="center"/>
    </xf>
    <xf numFmtId="0" fontId="34" fillId="0" borderId="0" xfId="0" applyFont="1" applyAlignment="1"/>
    <xf numFmtId="0" fontId="34" fillId="0" borderId="114" xfId="0" applyFont="1" applyBorder="1" applyAlignment="1">
      <alignment horizontal="left" vertical="top" wrapText="1"/>
    </xf>
    <xf numFmtId="0" fontId="34" fillId="0" borderId="115" xfId="0" applyFont="1" applyBorder="1" applyAlignment="1">
      <alignment horizontal="left" vertical="top" wrapText="1"/>
    </xf>
    <xf numFmtId="0" fontId="34" fillId="0" borderId="116" xfId="0" applyFont="1" applyBorder="1" applyAlignment="1">
      <alignment horizontal="left" vertical="top" wrapText="1"/>
    </xf>
    <xf numFmtId="0" fontId="34" fillId="0" borderId="117" xfId="0" applyFont="1" applyBorder="1" applyAlignment="1">
      <alignment horizontal="left" vertical="top" wrapText="1"/>
    </xf>
    <xf numFmtId="0" fontId="34" fillId="0" borderId="0" xfId="0" applyFont="1" applyBorder="1" applyAlignment="1">
      <alignment horizontal="left" vertical="top" wrapText="1"/>
    </xf>
    <xf numFmtId="0" fontId="34" fillId="0" borderId="118" xfId="0" applyFont="1" applyBorder="1" applyAlignment="1">
      <alignment horizontal="left" vertical="top" wrapText="1"/>
    </xf>
    <xf numFmtId="0" fontId="34" fillId="0" borderId="119" xfId="0" applyFont="1" applyBorder="1" applyAlignment="1">
      <alignment horizontal="left" vertical="top" wrapText="1"/>
    </xf>
    <xf numFmtId="0" fontId="34" fillId="0" borderId="120" xfId="0" applyFont="1" applyBorder="1" applyAlignment="1">
      <alignment horizontal="left" vertical="top" wrapText="1"/>
    </xf>
    <xf numFmtId="0" fontId="34" fillId="0" borderId="121" xfId="0" applyFont="1" applyBorder="1" applyAlignment="1">
      <alignment horizontal="left" vertical="top" wrapText="1"/>
    </xf>
    <xf numFmtId="10" fontId="36" fillId="0" borderId="113" xfId="4" applyNumberFormat="1" applyFont="1" applyBorder="1" applyAlignment="1" applyProtection="1">
      <alignment horizontal="left"/>
      <protection locked="0"/>
    </xf>
    <xf numFmtId="10" fontId="36" fillId="0" borderId="0" xfId="4" applyNumberFormat="1" applyFont="1" applyAlignment="1" applyProtection="1">
      <alignment horizontal="left"/>
      <protection locked="0"/>
    </xf>
  </cellXfs>
  <cellStyles count="10">
    <cellStyle name="Comma" xfId="7" builtinId="3"/>
    <cellStyle name="Comma 3" xfId="9" xr:uid="{00000000-0005-0000-0000-000001000000}"/>
    <cellStyle name="Currency" xfId="1" builtinId="4"/>
    <cellStyle name="Normal" xfId="0" builtinId="0"/>
    <cellStyle name="Normal 2" xfId="2" xr:uid="{00000000-0005-0000-0000-000004000000}"/>
    <cellStyle name="Normal 3" xfId="3" xr:uid="{00000000-0005-0000-0000-000005000000}"/>
    <cellStyle name="Normal 3 2" xfId="8" xr:uid="{00000000-0005-0000-0000-000006000000}"/>
    <cellStyle name="Percent" xfId="4" builtinId="5"/>
    <cellStyle name="Percent 2" xfId="5" xr:uid="{00000000-0005-0000-0000-000008000000}"/>
    <cellStyle name="Percent 3" xfId="6" xr:uid="{00000000-0005-0000-0000-000009000000}"/>
  </cellStyles>
  <dxfs count="29">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rgb="FFFFFF00"/>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9" defaultPivotStyle="PivotStyleLight16"/>
  <colors>
    <mruColors>
      <color rgb="FFF6FE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image" Target="cid:image001.png@01DD50CD.C645BDC0"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7.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8.jpeg"/></Relationships>
</file>

<file path=xl/drawings/_rels/drawing8.xml.rels><?xml version="1.0" encoding="UTF-8" standalone="yes"?>
<Relationships xmlns="http://schemas.openxmlformats.org/package/2006/relationships"><Relationship Id="rId1" Type="http://schemas.openxmlformats.org/officeDocument/2006/relationships/image" Target="../media/image6.jpeg"/></Relationships>
</file>

<file path=xl/drawings/_rels/drawing9.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3.jpeg"/></Relationships>
</file>

<file path=xl/drawings/drawing1.xml><?xml version="1.0" encoding="utf-8"?>
<xdr:wsDr xmlns:xdr="http://schemas.openxmlformats.org/drawingml/2006/spreadsheetDrawing" xmlns:a="http://schemas.openxmlformats.org/drawingml/2006/main">
  <xdr:twoCellAnchor editAs="oneCell">
    <xdr:from>
      <xdr:col>1</xdr:col>
      <xdr:colOff>85725</xdr:colOff>
      <xdr:row>0</xdr:row>
      <xdr:rowOff>161926</xdr:rowOff>
    </xdr:from>
    <xdr:to>
      <xdr:col>2</xdr:col>
      <xdr:colOff>1392568</xdr:colOff>
      <xdr:row>0</xdr:row>
      <xdr:rowOff>952500</xdr:rowOff>
    </xdr:to>
    <xdr:pic>
      <xdr:nvPicPr>
        <xdr:cNvPr id="3" name="Picture 2">
          <a:extLst>
            <a:ext uri="{FF2B5EF4-FFF2-40B4-BE49-F238E27FC236}">
              <a16:creationId xmlns:a16="http://schemas.microsoft.com/office/drawing/2014/main" id="{F763F419-97EC-AC5C-3DC7-4186F16873E5}"/>
            </a:ext>
          </a:extLst>
        </xdr:cNvPr>
        <xdr:cNvPicPr>
          <a:picLocks noChangeAspect="1"/>
        </xdr:cNvPicPr>
      </xdr:nvPicPr>
      <xdr:blipFill>
        <a:blip xmlns:r="http://schemas.openxmlformats.org/officeDocument/2006/relationships" r:embed="rId1"/>
        <a:stretch>
          <a:fillRect/>
        </a:stretch>
      </xdr:blipFill>
      <xdr:spPr>
        <a:xfrm>
          <a:off x="85725" y="161926"/>
          <a:ext cx="3154693" cy="790574"/>
        </a:xfrm>
        <a:prstGeom prst="rect">
          <a:avLst/>
        </a:prstGeom>
      </xdr:spPr>
    </xdr:pic>
    <xdr:clientData/>
  </xdr:twoCellAnchor>
  <xdr:twoCellAnchor editAs="oneCell">
    <xdr:from>
      <xdr:col>1</xdr:col>
      <xdr:colOff>171450</xdr:colOff>
      <xdr:row>45</xdr:row>
      <xdr:rowOff>38099</xdr:rowOff>
    </xdr:from>
    <xdr:to>
      <xdr:col>1</xdr:col>
      <xdr:colOff>929640</xdr:colOff>
      <xdr:row>49</xdr:row>
      <xdr:rowOff>152400</xdr:rowOff>
    </xdr:to>
    <xdr:pic>
      <xdr:nvPicPr>
        <xdr:cNvPr id="4" name="object 3" descr="A picture containing text, outdoor, sign, container  AI-generated content may be incorrect.">
          <a:extLst>
            <a:ext uri="{FF2B5EF4-FFF2-40B4-BE49-F238E27FC236}">
              <a16:creationId xmlns:a16="http://schemas.microsoft.com/office/drawing/2014/main" id="{3AF088C2-0F8D-CCE8-2BC9-F399BFE0B0F1}"/>
            </a:ext>
          </a:extLst>
        </xdr:cNvPr>
        <xdr:cNvPicPr/>
      </xdr:nvPicPr>
      <xdr:blipFill>
        <a:blip xmlns:r="http://schemas.openxmlformats.org/officeDocument/2006/relationships" r:embed="rId2" cstate="print"/>
        <a:stretch>
          <a:fillRect/>
        </a:stretch>
      </xdr:blipFill>
      <xdr:spPr>
        <a:xfrm>
          <a:off x="171450" y="8334374"/>
          <a:ext cx="752475" cy="762001"/>
        </a:xfrm>
        <a:prstGeom prst="rect">
          <a:avLst/>
        </a:prstGeom>
      </xdr:spPr>
    </xdr:pic>
    <xdr:clientData/>
  </xdr:twoCellAnchor>
  <xdr:twoCellAnchor>
    <xdr:from>
      <xdr:col>2</xdr:col>
      <xdr:colOff>771525</xdr:colOff>
      <xdr:row>46</xdr:row>
      <xdr:rowOff>53505</xdr:rowOff>
    </xdr:from>
    <xdr:to>
      <xdr:col>4</xdr:col>
      <xdr:colOff>304800</xdr:colOff>
      <xdr:row>49</xdr:row>
      <xdr:rowOff>47626</xdr:rowOff>
    </xdr:to>
    <xdr:pic>
      <xdr:nvPicPr>
        <xdr:cNvPr id="5" name="x_Picture 1">
          <a:extLst>
            <a:ext uri="{FF2B5EF4-FFF2-40B4-BE49-F238E27FC236}">
              <a16:creationId xmlns:a16="http://schemas.microsoft.com/office/drawing/2014/main" id="{D922A773-0E15-C763-FC77-7FEBDD4CD2C6}"/>
            </a:ext>
          </a:extLst>
        </xdr:cNvPr>
        <xdr:cNvPicPr>
          <a:picLocks noChangeAspect="1" noChangeArrowheads="1"/>
        </xdr:cNvPicPr>
      </xdr:nvPicPr>
      <xdr:blipFill>
        <a:blip xmlns:r="http://schemas.openxmlformats.org/officeDocument/2006/relationships" r:embed="rId3" r:link="rId4">
          <a:extLst>
            <a:ext uri="{28A0092B-C50C-407E-A947-70E740481C1C}">
              <a14:useLocalDpi xmlns:a14="http://schemas.microsoft.com/office/drawing/2010/main" val="0"/>
            </a:ext>
          </a:extLst>
        </a:blip>
        <a:srcRect/>
        <a:stretch>
          <a:fillRect/>
        </a:stretch>
      </xdr:blipFill>
      <xdr:spPr bwMode="auto">
        <a:xfrm>
          <a:off x="2619375" y="8511705"/>
          <a:ext cx="1857375" cy="479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695325</xdr:colOff>
      <xdr:row>45</xdr:row>
      <xdr:rowOff>66674</xdr:rowOff>
    </xdr:from>
    <xdr:to>
      <xdr:col>7</xdr:col>
      <xdr:colOff>762000</xdr:colOff>
      <xdr:row>50</xdr:row>
      <xdr:rowOff>308</xdr:rowOff>
    </xdr:to>
    <xdr:pic>
      <xdr:nvPicPr>
        <xdr:cNvPr id="6" name="object 4">
          <a:extLst>
            <a:ext uri="{FF2B5EF4-FFF2-40B4-BE49-F238E27FC236}">
              <a16:creationId xmlns:a16="http://schemas.microsoft.com/office/drawing/2014/main" id="{A950076D-43C6-1024-A55D-E5496F7D575A}"/>
            </a:ext>
          </a:extLst>
        </xdr:cNvPr>
        <xdr:cNvPicPr/>
      </xdr:nvPicPr>
      <xdr:blipFill>
        <a:blip xmlns:r="http://schemas.openxmlformats.org/officeDocument/2006/relationships" r:embed="rId5" cstate="print"/>
        <a:stretch>
          <a:fillRect/>
        </a:stretch>
      </xdr:blipFill>
      <xdr:spPr>
        <a:xfrm>
          <a:off x="6219825" y="8362949"/>
          <a:ext cx="771525" cy="737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1143000</xdr:colOff>
      <xdr:row>2</xdr:row>
      <xdr:rowOff>38101</xdr:rowOff>
    </xdr:from>
    <xdr:to>
      <xdr:col>1</xdr:col>
      <xdr:colOff>1565910</xdr:colOff>
      <xdr:row>4</xdr:row>
      <xdr:rowOff>147639</xdr:rowOff>
    </xdr:to>
    <xdr:pic>
      <xdr:nvPicPr>
        <xdr:cNvPr id="3" name="Picture 2">
          <a:extLst>
            <a:ext uri="{FF2B5EF4-FFF2-40B4-BE49-F238E27FC236}">
              <a16:creationId xmlns:a16="http://schemas.microsoft.com/office/drawing/2014/main" id="{90F0E5A6-B77E-40A5-8109-85800D5427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9225" y="457201"/>
          <a:ext cx="428625" cy="52673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1143000</xdr:colOff>
      <xdr:row>2</xdr:row>
      <xdr:rowOff>38101</xdr:rowOff>
    </xdr:from>
    <xdr:to>
      <xdr:col>1</xdr:col>
      <xdr:colOff>1567815</xdr:colOff>
      <xdr:row>4</xdr:row>
      <xdr:rowOff>145734</xdr:rowOff>
    </xdr:to>
    <xdr:pic>
      <xdr:nvPicPr>
        <xdr:cNvPr id="3" name="Picture 2">
          <a:extLst>
            <a:ext uri="{FF2B5EF4-FFF2-40B4-BE49-F238E27FC236}">
              <a16:creationId xmlns:a16="http://schemas.microsoft.com/office/drawing/2014/main" id="{7D04E802-6667-4482-89DC-46421592B1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19225" y="457201"/>
          <a:ext cx="428625" cy="5267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1333500</xdr:colOff>
      <xdr:row>2</xdr:row>
      <xdr:rowOff>0</xdr:rowOff>
    </xdr:from>
    <xdr:to>
      <xdr:col>1</xdr:col>
      <xdr:colOff>1760220</xdr:colOff>
      <xdr:row>4</xdr:row>
      <xdr:rowOff>105728</xdr:rowOff>
    </xdr:to>
    <xdr:pic>
      <xdr:nvPicPr>
        <xdr:cNvPr id="4" name="Picture 3">
          <a:extLst>
            <a:ext uri="{FF2B5EF4-FFF2-40B4-BE49-F238E27FC236}">
              <a16:creationId xmlns:a16="http://schemas.microsoft.com/office/drawing/2014/main" id="{F2F3C62E-C61D-406F-B4C9-B77394FCC5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9725" y="419100"/>
          <a:ext cx="428625" cy="52673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1076325</xdr:colOff>
      <xdr:row>2</xdr:row>
      <xdr:rowOff>38101</xdr:rowOff>
    </xdr:from>
    <xdr:to>
      <xdr:col>1</xdr:col>
      <xdr:colOff>1504950</xdr:colOff>
      <xdr:row>4</xdr:row>
      <xdr:rowOff>145734</xdr:rowOff>
    </xdr:to>
    <xdr:pic>
      <xdr:nvPicPr>
        <xdr:cNvPr id="3" name="Picture 2">
          <a:extLst>
            <a:ext uri="{FF2B5EF4-FFF2-40B4-BE49-F238E27FC236}">
              <a16:creationId xmlns:a16="http://schemas.microsoft.com/office/drawing/2014/main" id="{7476DFFE-E181-47E9-8805-7EBAD8FBA36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 y="457201"/>
          <a:ext cx="428625" cy="52673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1295400</xdr:colOff>
      <xdr:row>2</xdr:row>
      <xdr:rowOff>0</xdr:rowOff>
    </xdr:from>
    <xdr:to>
      <xdr:col>1</xdr:col>
      <xdr:colOff>1718310</xdr:colOff>
      <xdr:row>4</xdr:row>
      <xdr:rowOff>109538</xdr:rowOff>
    </xdr:to>
    <xdr:pic>
      <xdr:nvPicPr>
        <xdr:cNvPr id="4" name="Picture 3">
          <a:extLst>
            <a:ext uri="{FF2B5EF4-FFF2-40B4-BE49-F238E27FC236}">
              <a16:creationId xmlns:a16="http://schemas.microsoft.com/office/drawing/2014/main" id="{002804F1-FB07-4BCF-900F-CD8361ACAC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71625" y="419100"/>
          <a:ext cx="428625" cy="5267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1666875</xdr:colOff>
      <xdr:row>2</xdr:row>
      <xdr:rowOff>38101</xdr:rowOff>
    </xdr:from>
    <xdr:to>
      <xdr:col>1</xdr:col>
      <xdr:colOff>2095500</xdr:colOff>
      <xdr:row>4</xdr:row>
      <xdr:rowOff>132399</xdr:rowOff>
    </xdr:to>
    <xdr:pic>
      <xdr:nvPicPr>
        <xdr:cNvPr id="3" name="Picture 2">
          <a:extLst>
            <a:ext uri="{FF2B5EF4-FFF2-40B4-BE49-F238E27FC236}">
              <a16:creationId xmlns:a16="http://schemas.microsoft.com/office/drawing/2014/main" id="{12C4F410-28FB-4FF8-B621-3A0123180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43100" y="457201"/>
          <a:ext cx="428625" cy="52673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1666875</xdr:colOff>
      <xdr:row>2</xdr:row>
      <xdr:rowOff>38101</xdr:rowOff>
    </xdr:from>
    <xdr:to>
      <xdr:col>1</xdr:col>
      <xdr:colOff>2095500</xdr:colOff>
      <xdr:row>4</xdr:row>
      <xdr:rowOff>145734</xdr:rowOff>
    </xdr:to>
    <xdr:pic>
      <xdr:nvPicPr>
        <xdr:cNvPr id="2" name="Picture 1">
          <a:extLst>
            <a:ext uri="{FF2B5EF4-FFF2-40B4-BE49-F238E27FC236}">
              <a16:creationId xmlns:a16="http://schemas.microsoft.com/office/drawing/2014/main" id="{D8044E57-3B40-4283-A829-6E8A3781D97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33575" y="457201"/>
          <a:ext cx="428625" cy="526733"/>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1266825</xdr:colOff>
      <xdr:row>2</xdr:row>
      <xdr:rowOff>9526</xdr:rowOff>
    </xdr:from>
    <xdr:to>
      <xdr:col>1</xdr:col>
      <xdr:colOff>1710690</xdr:colOff>
      <xdr:row>4</xdr:row>
      <xdr:rowOff>117159</xdr:rowOff>
    </xdr:to>
    <xdr:pic>
      <xdr:nvPicPr>
        <xdr:cNvPr id="3" name="Picture 2">
          <a:extLst>
            <a:ext uri="{FF2B5EF4-FFF2-40B4-BE49-F238E27FC236}">
              <a16:creationId xmlns:a16="http://schemas.microsoft.com/office/drawing/2014/main" id="{863B2EDF-D08B-405B-A9C9-FDABDD30A0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6825" y="428626"/>
          <a:ext cx="428625" cy="5267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1076325</xdr:colOff>
      <xdr:row>2</xdr:row>
      <xdr:rowOff>38101</xdr:rowOff>
    </xdr:from>
    <xdr:to>
      <xdr:col>1</xdr:col>
      <xdr:colOff>1504950</xdr:colOff>
      <xdr:row>4</xdr:row>
      <xdr:rowOff>145734</xdr:rowOff>
    </xdr:to>
    <xdr:pic>
      <xdr:nvPicPr>
        <xdr:cNvPr id="3" name="Picture 2">
          <a:extLst>
            <a:ext uri="{FF2B5EF4-FFF2-40B4-BE49-F238E27FC236}">
              <a16:creationId xmlns:a16="http://schemas.microsoft.com/office/drawing/2014/main" id="{288E2F65-B0BC-4367-A7AD-968B3525B2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 y="457201"/>
          <a:ext cx="428625" cy="52673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1076325</xdr:colOff>
      <xdr:row>2</xdr:row>
      <xdr:rowOff>38101</xdr:rowOff>
    </xdr:from>
    <xdr:to>
      <xdr:col>1</xdr:col>
      <xdr:colOff>1520190</xdr:colOff>
      <xdr:row>4</xdr:row>
      <xdr:rowOff>147639</xdr:rowOff>
    </xdr:to>
    <xdr:pic>
      <xdr:nvPicPr>
        <xdr:cNvPr id="3" name="Picture 2">
          <a:extLst>
            <a:ext uri="{FF2B5EF4-FFF2-40B4-BE49-F238E27FC236}">
              <a16:creationId xmlns:a16="http://schemas.microsoft.com/office/drawing/2014/main" id="{80796EE0-48D1-48D4-A3F2-B61B7D8E72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 y="457201"/>
          <a:ext cx="428625" cy="52673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1076325</xdr:colOff>
      <xdr:row>2</xdr:row>
      <xdr:rowOff>38101</xdr:rowOff>
    </xdr:from>
    <xdr:to>
      <xdr:col>1</xdr:col>
      <xdr:colOff>1514475</xdr:colOff>
      <xdr:row>4</xdr:row>
      <xdr:rowOff>147639</xdr:rowOff>
    </xdr:to>
    <xdr:pic>
      <xdr:nvPicPr>
        <xdr:cNvPr id="2" name="Picture 1">
          <a:extLst>
            <a:ext uri="{FF2B5EF4-FFF2-40B4-BE49-F238E27FC236}">
              <a16:creationId xmlns:a16="http://schemas.microsoft.com/office/drawing/2014/main" id="{D1325B8D-E587-4042-A92D-4DA877486C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65885" y="464821"/>
          <a:ext cx="428625" cy="534353"/>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1076325</xdr:colOff>
      <xdr:row>2</xdr:row>
      <xdr:rowOff>38101</xdr:rowOff>
    </xdr:from>
    <xdr:to>
      <xdr:col>1</xdr:col>
      <xdr:colOff>1514475</xdr:colOff>
      <xdr:row>4</xdr:row>
      <xdr:rowOff>147639</xdr:rowOff>
    </xdr:to>
    <xdr:pic>
      <xdr:nvPicPr>
        <xdr:cNvPr id="3" name="Picture 2">
          <a:extLst>
            <a:ext uri="{FF2B5EF4-FFF2-40B4-BE49-F238E27FC236}">
              <a16:creationId xmlns:a16="http://schemas.microsoft.com/office/drawing/2014/main" id="{C97A1C69-C6AB-42C9-A0FC-92A42B88FF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 y="457201"/>
          <a:ext cx="428625" cy="52673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1076325</xdr:colOff>
      <xdr:row>2</xdr:row>
      <xdr:rowOff>38101</xdr:rowOff>
    </xdr:from>
    <xdr:to>
      <xdr:col>1</xdr:col>
      <xdr:colOff>1512570</xdr:colOff>
      <xdr:row>4</xdr:row>
      <xdr:rowOff>147639</xdr:rowOff>
    </xdr:to>
    <xdr:pic>
      <xdr:nvPicPr>
        <xdr:cNvPr id="3" name="Picture 2">
          <a:extLst>
            <a:ext uri="{FF2B5EF4-FFF2-40B4-BE49-F238E27FC236}">
              <a16:creationId xmlns:a16="http://schemas.microsoft.com/office/drawing/2014/main" id="{0FB80B48-9635-471E-B7FB-1FA14A99F7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52550" y="457201"/>
          <a:ext cx="428625" cy="526733"/>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1066800</xdr:colOff>
      <xdr:row>1</xdr:row>
      <xdr:rowOff>247650</xdr:rowOff>
    </xdr:from>
    <xdr:to>
      <xdr:col>1</xdr:col>
      <xdr:colOff>1489710</xdr:colOff>
      <xdr:row>3</xdr:row>
      <xdr:rowOff>231458</xdr:rowOff>
    </xdr:to>
    <xdr:pic>
      <xdr:nvPicPr>
        <xdr:cNvPr id="3" name="Picture 2">
          <a:extLst>
            <a:ext uri="{FF2B5EF4-FFF2-40B4-BE49-F238E27FC236}">
              <a16:creationId xmlns:a16="http://schemas.microsoft.com/office/drawing/2014/main" id="{2898EF4A-30A4-493A-88EC-5B8D5674F0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3025" y="514350"/>
          <a:ext cx="428625" cy="52673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1066800</xdr:colOff>
      <xdr:row>2</xdr:row>
      <xdr:rowOff>0</xdr:rowOff>
    </xdr:from>
    <xdr:to>
      <xdr:col>1</xdr:col>
      <xdr:colOff>1489710</xdr:colOff>
      <xdr:row>3</xdr:row>
      <xdr:rowOff>261938</xdr:rowOff>
    </xdr:to>
    <xdr:pic>
      <xdr:nvPicPr>
        <xdr:cNvPr id="3" name="Picture 2">
          <a:extLst>
            <a:ext uri="{FF2B5EF4-FFF2-40B4-BE49-F238E27FC236}">
              <a16:creationId xmlns:a16="http://schemas.microsoft.com/office/drawing/2014/main" id="{FF41409E-B361-4AB8-8803-F2C45BC6F0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3025" y="533400"/>
          <a:ext cx="428625" cy="526733"/>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161925</xdr:colOff>
      <xdr:row>1</xdr:row>
      <xdr:rowOff>200025</xdr:rowOff>
    </xdr:from>
    <xdr:to>
      <xdr:col>7</xdr:col>
      <xdr:colOff>173355</xdr:colOff>
      <xdr:row>3</xdr:row>
      <xdr:rowOff>162878</xdr:rowOff>
    </xdr:to>
    <xdr:pic>
      <xdr:nvPicPr>
        <xdr:cNvPr id="3" name="Picture 2">
          <a:extLst>
            <a:ext uri="{FF2B5EF4-FFF2-40B4-BE49-F238E27FC236}">
              <a16:creationId xmlns:a16="http://schemas.microsoft.com/office/drawing/2014/main" id="{D0AFDC7D-B6F7-438F-B002-ED1F1E086E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5850" y="428625"/>
          <a:ext cx="428625" cy="52673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P81"/>
  <sheetViews>
    <sheetView showGridLines="0" tabSelected="1" zoomScale="150" zoomScaleNormal="150" workbookViewId="0">
      <selection activeCell="J5" sqref="J5:P14"/>
    </sheetView>
  </sheetViews>
  <sheetFormatPr defaultColWidth="8.7109375" defaultRowHeight="12.75" x14ac:dyDescent="0.2"/>
  <cols>
    <col min="1" max="1" width="1.28515625" customWidth="1"/>
    <col min="2" max="2" width="27.7109375" customWidth="1"/>
    <col min="3" max="3" width="23.42578125" style="228" customWidth="1"/>
    <col min="4" max="4" width="11.28515625" style="228" customWidth="1"/>
    <col min="5" max="5" width="8.7109375" style="228" customWidth="1"/>
    <col min="6" max="6" width="11.42578125" style="228" customWidth="1"/>
    <col min="7" max="7" width="10.42578125" style="228" customWidth="1"/>
    <col min="8" max="8" width="13" customWidth="1"/>
    <col min="9" max="9" width="2.5703125" customWidth="1"/>
  </cols>
  <sheetData>
    <row r="1" spans="2:16" ht="84" customHeight="1" x14ac:dyDescent="0.2">
      <c r="L1" s="229" t="s">
        <v>2</v>
      </c>
      <c r="M1" s="229" t="s">
        <v>294</v>
      </c>
    </row>
    <row r="2" spans="2:16" ht="15.75" customHeight="1" x14ac:dyDescent="0.2">
      <c r="L2" s="229" t="s">
        <v>3</v>
      </c>
      <c r="M2" s="229" t="s">
        <v>296</v>
      </c>
    </row>
    <row r="3" spans="2:16" ht="15" customHeight="1" x14ac:dyDescent="0.2">
      <c r="B3" s="300" t="s">
        <v>4</v>
      </c>
      <c r="C3" s="374"/>
      <c r="D3" s="375"/>
      <c r="E3" s="375"/>
      <c r="F3" s="375"/>
      <c r="G3" s="375"/>
      <c r="H3" s="376"/>
      <c r="M3" s="229" t="s">
        <v>297</v>
      </c>
    </row>
    <row r="4" spans="2:16" ht="15" customHeight="1" thickBot="1" x14ac:dyDescent="0.25">
      <c r="B4" s="301" t="s">
        <v>5</v>
      </c>
      <c r="C4" s="374"/>
      <c r="D4" s="375"/>
      <c r="E4" s="375"/>
      <c r="F4" s="375"/>
      <c r="G4" s="375"/>
      <c r="H4" s="376"/>
      <c r="M4" s="229" t="s">
        <v>82</v>
      </c>
    </row>
    <row r="5" spans="2:16" ht="15" customHeight="1" x14ac:dyDescent="0.2">
      <c r="B5" s="301" t="s">
        <v>291</v>
      </c>
      <c r="C5" s="374"/>
      <c r="D5" s="375"/>
      <c r="E5" s="375"/>
      <c r="F5" s="375"/>
      <c r="G5" s="375"/>
      <c r="H5" s="376"/>
      <c r="J5" s="732" t="s">
        <v>298</v>
      </c>
      <c r="K5" s="733"/>
      <c r="L5" s="733"/>
      <c r="M5" s="733"/>
      <c r="N5" s="733"/>
      <c r="O5" s="733"/>
      <c r="P5" s="734"/>
    </row>
    <row r="6" spans="2:16" ht="15" customHeight="1" x14ac:dyDescent="0.2">
      <c r="B6" s="302" t="s">
        <v>292</v>
      </c>
      <c r="C6" s="374" t="s">
        <v>293</v>
      </c>
      <c r="D6" s="375"/>
      <c r="E6" s="375"/>
      <c r="F6" s="375"/>
      <c r="G6" s="375"/>
      <c r="H6" s="376"/>
      <c r="I6" s="731"/>
      <c r="J6" s="735"/>
      <c r="K6" s="736"/>
      <c r="L6" s="736"/>
      <c r="M6" s="736"/>
      <c r="N6" s="736"/>
      <c r="O6" s="736"/>
      <c r="P6" s="737"/>
    </row>
    <row r="7" spans="2:16" ht="15.75" customHeight="1" x14ac:dyDescent="0.2">
      <c r="D7" s="348"/>
      <c r="I7" s="731"/>
      <c r="J7" s="735"/>
      <c r="K7" s="736"/>
      <c r="L7" s="736"/>
      <c r="M7" s="736"/>
      <c r="N7" s="736"/>
      <c r="O7" s="736"/>
      <c r="P7" s="737"/>
    </row>
    <row r="8" spans="2:16" ht="15" customHeight="1" x14ac:dyDescent="0.2">
      <c r="B8" s="349" t="s">
        <v>275</v>
      </c>
      <c r="C8" s="350">
        <f>+H44</f>
        <v>0</v>
      </c>
      <c r="D8" s="351"/>
      <c r="E8" s="349"/>
      <c r="F8" s="352"/>
      <c r="G8" s="353"/>
      <c r="I8" s="731"/>
      <c r="J8" s="735"/>
      <c r="K8" s="736"/>
      <c r="L8" s="736"/>
      <c r="M8" s="736"/>
      <c r="N8" s="736"/>
      <c r="O8" s="736"/>
      <c r="P8" s="737"/>
    </row>
    <row r="9" spans="2:16" ht="15" hidden="1" customHeight="1" x14ac:dyDescent="0.2">
      <c r="B9" s="349" t="s">
        <v>264</v>
      </c>
      <c r="C9" s="354"/>
      <c r="D9" s="351"/>
      <c r="E9" s="353"/>
      <c r="F9" s="353"/>
      <c r="G9" s="353"/>
      <c r="I9" s="731"/>
      <c r="J9" s="735"/>
      <c r="K9" s="736"/>
      <c r="L9" s="736"/>
      <c r="M9" s="736"/>
      <c r="N9" s="736"/>
      <c r="O9" s="736"/>
      <c r="P9" s="737"/>
    </row>
    <row r="10" spans="2:16" ht="10.5" customHeight="1" x14ac:dyDescent="0.2">
      <c r="D10" s="234"/>
      <c r="E10" s="355"/>
      <c r="F10" s="355"/>
      <c r="G10" s="234"/>
      <c r="I10" s="731"/>
      <c r="J10" s="735"/>
      <c r="K10" s="736"/>
      <c r="L10" s="736"/>
      <c r="M10" s="736"/>
      <c r="N10" s="736"/>
      <c r="O10" s="736"/>
      <c r="P10" s="737"/>
    </row>
    <row r="11" spans="2:16" ht="15" customHeight="1" x14ac:dyDescent="0.2">
      <c r="B11" s="349" t="s">
        <v>6</v>
      </c>
      <c r="C11" s="234"/>
      <c r="D11" s="234"/>
      <c r="E11" s="373" t="s">
        <v>9</v>
      </c>
      <c r="F11" s="373"/>
      <c r="G11" s="373"/>
      <c r="I11" s="731"/>
      <c r="J11" s="735"/>
      <c r="K11" s="736"/>
      <c r="L11" s="736"/>
      <c r="M11" s="736"/>
      <c r="N11" s="736"/>
      <c r="O11" s="736"/>
      <c r="P11" s="737"/>
    </row>
    <row r="12" spans="2:16" ht="15" customHeight="1" x14ac:dyDescent="0.2">
      <c r="B12" s="329" t="s">
        <v>7</v>
      </c>
      <c r="C12" s="296"/>
      <c r="D12" s="234"/>
      <c r="E12" s="373"/>
      <c r="F12" s="373"/>
      <c r="G12" s="373"/>
      <c r="I12" s="731"/>
      <c r="J12" s="735"/>
      <c r="K12" s="736"/>
      <c r="L12" s="736"/>
      <c r="M12" s="736"/>
      <c r="N12" s="736"/>
      <c r="O12" s="736"/>
      <c r="P12" s="737"/>
    </row>
    <row r="13" spans="2:16" ht="15" customHeight="1" x14ac:dyDescent="0.2">
      <c r="B13" s="329" t="s">
        <v>8</v>
      </c>
      <c r="C13" s="297"/>
      <c r="D13" s="234"/>
      <c r="E13" s="373"/>
      <c r="F13" s="373"/>
      <c r="G13" s="373"/>
      <c r="H13" s="349" t="str">
        <f>IF(E14="Yes","NICRA Rate","")</f>
        <v/>
      </c>
      <c r="J13" s="735"/>
      <c r="K13" s="736"/>
      <c r="L13" s="736"/>
      <c r="M13" s="736"/>
      <c r="N13" s="736"/>
      <c r="O13" s="736"/>
      <c r="P13" s="737"/>
    </row>
    <row r="14" spans="2:16" ht="17.25" customHeight="1" thickBot="1" x14ac:dyDescent="0.25">
      <c r="B14" s="235"/>
      <c r="C14" s="234"/>
      <c r="D14" s="234"/>
      <c r="E14" s="374"/>
      <c r="F14" s="375"/>
      <c r="G14" s="376"/>
      <c r="H14" s="307"/>
      <c r="J14" s="738"/>
      <c r="K14" s="739"/>
      <c r="L14" s="739"/>
      <c r="M14" s="739"/>
      <c r="N14" s="739"/>
      <c r="O14" s="739"/>
      <c r="P14" s="740"/>
    </row>
    <row r="15" spans="2:16" ht="15" customHeight="1" x14ac:dyDescent="0.25">
      <c r="B15" s="349" t="s">
        <v>289</v>
      </c>
      <c r="C15" s="331"/>
      <c r="E15" s="372" t="str">
        <f>IF(E14="Yes","Please submit a copy of your most recent agreement to UNE along with your budget","")</f>
        <v/>
      </c>
      <c r="F15" s="372"/>
      <c r="G15" s="372"/>
      <c r="K15" s="366"/>
    </row>
    <row r="16" spans="2:16" ht="19.5" customHeight="1" x14ac:dyDescent="0.2">
      <c r="B16" s="357"/>
      <c r="C16" s="357"/>
      <c r="D16" s="358"/>
      <c r="E16" s="372"/>
      <c r="F16" s="372"/>
      <c r="G16" s="372"/>
    </row>
    <row r="17" spans="2:13" ht="15" customHeight="1" x14ac:dyDescent="0.2">
      <c r="B17" s="349" t="s">
        <v>273</v>
      </c>
      <c r="C17" s="234"/>
      <c r="D17" s="358"/>
      <c r="E17" s="373" t="str">
        <f>IF(E14="Yes","Indicate your IDC base from the dropdown list","")</f>
        <v/>
      </c>
      <c r="F17" s="373"/>
      <c r="G17" s="373"/>
    </row>
    <row r="18" spans="2:13" ht="15" customHeight="1" x14ac:dyDescent="0.2">
      <c r="B18" s="329" t="s">
        <v>282</v>
      </c>
      <c r="C18" s="365"/>
      <c r="D18" s="358"/>
      <c r="E18" s="373"/>
      <c r="F18" s="373"/>
      <c r="G18" s="373"/>
    </row>
    <row r="19" spans="2:13" ht="15" customHeight="1" x14ac:dyDescent="0.2">
      <c r="B19" s="329" t="s">
        <v>283</v>
      </c>
      <c r="C19" s="365"/>
      <c r="D19" s="358"/>
      <c r="E19" s="378"/>
      <c r="F19" s="378"/>
      <c r="G19" s="378"/>
      <c r="M19" s="329"/>
    </row>
    <row r="20" spans="2:13" ht="15" customHeight="1" x14ac:dyDescent="0.2">
      <c r="B20" s="329" t="s">
        <v>284</v>
      </c>
      <c r="C20" s="365"/>
      <c r="D20" s="358"/>
      <c r="E20" s="372" t="str">
        <f>IF(E19="Other","Email lgarza@une.edu with your indirect cost base information by Nov 26, 2026 so the indirect costs formula in the budget can be modified.","")</f>
        <v/>
      </c>
      <c r="F20" s="372"/>
      <c r="G20" s="372"/>
      <c r="M20" s="329"/>
    </row>
    <row r="21" spans="2:13" ht="15" customHeight="1" x14ac:dyDescent="0.2">
      <c r="B21" s="329" t="s">
        <v>285</v>
      </c>
      <c r="C21" s="365"/>
      <c r="D21" s="358"/>
      <c r="E21" s="372"/>
      <c r="F21" s="372"/>
      <c r="G21" s="372"/>
      <c r="M21" s="329"/>
    </row>
    <row r="22" spans="2:13" ht="15" customHeight="1" x14ac:dyDescent="0.2">
      <c r="B22" s="329" t="s">
        <v>286</v>
      </c>
      <c r="C22" s="365"/>
      <c r="D22" s="358"/>
      <c r="E22" s="372"/>
      <c r="F22" s="372"/>
      <c r="G22" s="372"/>
      <c r="M22" s="329"/>
    </row>
    <row r="23" spans="2:13" ht="15" customHeight="1" x14ac:dyDescent="0.2">
      <c r="B23" s="329" t="s">
        <v>82</v>
      </c>
      <c r="C23" s="365"/>
      <c r="D23" s="741" t="str">
        <f>IF(C23&lt;=0,"","Please describe Other here")</f>
        <v/>
      </c>
      <c r="E23" s="742"/>
      <c r="F23" s="742"/>
      <c r="G23" s="742"/>
      <c r="H23" s="358"/>
    </row>
    <row r="24" spans="2:13" ht="15" customHeight="1" x14ac:dyDescent="0.2">
      <c r="B24" s="329" t="s">
        <v>274</v>
      </c>
      <c r="C24" s="359">
        <f>SUM(C18:C23)</f>
        <v>0</v>
      </c>
      <c r="D24" s="358"/>
      <c r="E24" s="356"/>
      <c r="F24" s="356"/>
      <c r="G24" s="356"/>
    </row>
    <row r="25" spans="2:13" ht="29.25" customHeight="1" x14ac:dyDescent="0.2">
      <c r="B25" s="377" t="s">
        <v>290</v>
      </c>
      <c r="C25" s="377"/>
      <c r="D25" s="377"/>
      <c r="E25" s="377"/>
      <c r="F25" s="377"/>
      <c r="G25" s="377"/>
      <c r="H25" s="377"/>
    </row>
    <row r="26" spans="2:13" ht="36" x14ac:dyDescent="0.2">
      <c r="B26" s="360" t="s">
        <v>281</v>
      </c>
      <c r="C26" s="361" t="s">
        <v>10</v>
      </c>
      <c r="D26" s="362" t="s">
        <v>1</v>
      </c>
      <c r="E26" s="362" t="s">
        <v>0</v>
      </c>
      <c r="F26" s="362" t="s">
        <v>270</v>
      </c>
      <c r="G26" s="363" t="s">
        <v>271</v>
      </c>
      <c r="H26" s="364" t="s">
        <v>272</v>
      </c>
    </row>
    <row r="27" spans="2:13" ht="5.25" customHeight="1" x14ac:dyDescent="0.2">
      <c r="B27" s="230"/>
      <c r="C27" s="231"/>
      <c r="D27" s="231"/>
      <c r="E27" s="231"/>
      <c r="F27" s="231"/>
      <c r="G27" s="232"/>
      <c r="H27" s="233"/>
    </row>
    <row r="28" spans="2:13" ht="12.75" customHeight="1" x14ac:dyDescent="0.2">
      <c r="B28" s="298"/>
      <c r="C28" s="299"/>
      <c r="D28" s="330"/>
      <c r="E28" s="328"/>
      <c r="F28" s="332">
        <f>+ROUND((D28*E28)/12*9,0)</f>
        <v>0</v>
      </c>
      <c r="G28" s="332">
        <f>+ROUND(F28*$C$24,0)</f>
        <v>0</v>
      </c>
      <c r="H28" s="344">
        <f>+F28+G28</f>
        <v>0</v>
      </c>
    </row>
    <row r="29" spans="2:13" x14ac:dyDescent="0.2">
      <c r="B29" s="298"/>
      <c r="C29" s="299"/>
      <c r="D29" s="330"/>
      <c r="E29" s="328"/>
      <c r="F29" s="332">
        <f t="shared" ref="F29:F31" si="0">+ROUND((D29*E29)/12*9,0)</f>
        <v>0</v>
      </c>
      <c r="G29" s="332">
        <f t="shared" ref="G29:G31" si="1">+ROUND(F29*$C$24,0)</f>
        <v>0</v>
      </c>
      <c r="H29" s="344">
        <f t="shared" ref="H29:H31" si="2">+F29+G29</f>
        <v>0</v>
      </c>
    </row>
    <row r="30" spans="2:13" x14ac:dyDescent="0.2">
      <c r="B30" s="298"/>
      <c r="C30" s="299"/>
      <c r="D30" s="330"/>
      <c r="E30" s="328"/>
      <c r="F30" s="332">
        <f t="shared" si="0"/>
        <v>0</v>
      </c>
      <c r="G30" s="332">
        <f t="shared" si="1"/>
        <v>0</v>
      </c>
      <c r="H30" s="344">
        <f t="shared" si="2"/>
        <v>0</v>
      </c>
    </row>
    <row r="31" spans="2:13" x14ac:dyDescent="0.2">
      <c r="B31" s="298"/>
      <c r="C31" s="299"/>
      <c r="D31" s="330"/>
      <c r="E31" s="328"/>
      <c r="F31" s="332">
        <f t="shared" si="0"/>
        <v>0</v>
      </c>
      <c r="G31" s="332">
        <f t="shared" si="1"/>
        <v>0</v>
      </c>
      <c r="H31" s="345">
        <f t="shared" si="2"/>
        <v>0</v>
      </c>
    </row>
    <row r="32" spans="2:13" x14ac:dyDescent="0.2">
      <c r="B32" s="335" t="s">
        <v>277</v>
      </c>
      <c r="C32" s="336"/>
      <c r="D32" s="337"/>
      <c r="E32" s="337"/>
      <c r="F32" s="333"/>
      <c r="G32" s="333"/>
      <c r="H32" s="344">
        <f>SUM(H28:H31)</f>
        <v>0</v>
      </c>
    </row>
    <row r="33" spans="2:12" x14ac:dyDescent="0.2">
      <c r="B33" s="338"/>
      <c r="C33" s="336"/>
      <c r="D33" s="337"/>
      <c r="E33" s="337"/>
      <c r="F33" s="333"/>
      <c r="G33" s="333"/>
      <c r="H33" s="346"/>
    </row>
    <row r="34" spans="2:12" x14ac:dyDescent="0.2">
      <c r="B34" s="338" t="s">
        <v>278</v>
      </c>
      <c r="C34" s="336"/>
      <c r="D34" s="337"/>
      <c r="E34" s="337"/>
      <c r="F34" s="333"/>
      <c r="G34" s="333"/>
      <c r="H34" s="346"/>
    </row>
    <row r="35" spans="2:12" x14ac:dyDescent="0.2">
      <c r="B35" s="334" t="s">
        <v>287</v>
      </c>
      <c r="C35" s="369"/>
      <c r="D35" s="370"/>
      <c r="E35" s="370"/>
      <c r="F35" s="370"/>
      <c r="G35" s="371"/>
      <c r="H35" s="347"/>
    </row>
    <row r="36" spans="2:12" ht="12.75" customHeight="1" x14ac:dyDescent="0.2">
      <c r="B36" s="334" t="s">
        <v>288</v>
      </c>
      <c r="C36" s="369" t="str">
        <f t="shared" ref="C36:C37" si="3">+IF(H36="","","                                                      Provide details here")</f>
        <v/>
      </c>
      <c r="D36" s="370"/>
      <c r="E36" s="370"/>
      <c r="F36" s="370"/>
      <c r="G36" s="371"/>
      <c r="H36" s="347"/>
    </row>
    <row r="37" spans="2:12" x14ac:dyDescent="0.2">
      <c r="B37" s="298"/>
      <c r="C37" s="369" t="str">
        <f t="shared" si="3"/>
        <v/>
      </c>
      <c r="D37" s="370"/>
      <c r="E37" s="370"/>
      <c r="F37" s="370"/>
      <c r="G37" s="371"/>
      <c r="H37" s="347"/>
    </row>
    <row r="38" spans="2:12" x14ac:dyDescent="0.2">
      <c r="B38" s="298"/>
      <c r="C38" s="369" t="str">
        <f t="shared" ref="C38:C39" si="4">+IF(H38="","","                                                      Provide details here")</f>
        <v/>
      </c>
      <c r="D38" s="370"/>
      <c r="E38" s="370"/>
      <c r="F38" s="370"/>
      <c r="G38" s="371"/>
      <c r="H38" s="347"/>
    </row>
    <row r="39" spans="2:12" x14ac:dyDescent="0.2">
      <c r="B39" s="298"/>
      <c r="C39" s="369" t="str">
        <f t="shared" si="4"/>
        <v/>
      </c>
      <c r="D39" s="370"/>
      <c r="E39" s="370"/>
      <c r="F39" s="370"/>
      <c r="G39" s="371"/>
      <c r="H39" s="347"/>
      <c r="J39" s="367"/>
      <c r="K39" s="367"/>
      <c r="L39" s="367"/>
    </row>
    <row r="40" spans="2:12" x14ac:dyDescent="0.2">
      <c r="B40" s="298"/>
      <c r="C40" s="369" t="str">
        <f t="shared" ref="C40" si="5">+IF(H40="","","                                                      Provide details here")</f>
        <v/>
      </c>
      <c r="D40" s="370"/>
      <c r="E40" s="370"/>
      <c r="F40" s="370"/>
      <c r="G40" s="371"/>
      <c r="H40" s="347"/>
      <c r="J40" s="229"/>
      <c r="K40" s="229" t="str">
        <f>+IF(H14&gt;0,H14,".15")</f>
        <v>.15</v>
      </c>
      <c r="L40" s="229"/>
    </row>
    <row r="41" spans="2:12" x14ac:dyDescent="0.2">
      <c r="B41" s="335" t="s">
        <v>279</v>
      </c>
      <c r="C41" s="336"/>
      <c r="D41" s="336"/>
      <c r="E41" s="336"/>
      <c r="F41" s="339"/>
      <c r="G41" s="339"/>
      <c r="H41" s="346">
        <f>SUM(H35:H40)</f>
        <v>0</v>
      </c>
      <c r="J41" s="368">
        <f>+H32+H41</f>
        <v>0</v>
      </c>
      <c r="K41" s="229" t="s">
        <v>294</v>
      </c>
      <c r="L41" s="229"/>
    </row>
    <row r="42" spans="2:12" x14ac:dyDescent="0.2">
      <c r="B42" s="338"/>
      <c r="C42" s="336"/>
      <c r="D42" s="336"/>
      <c r="E42" s="336"/>
      <c r="F42" s="339"/>
      <c r="G42" s="339"/>
      <c r="H42" s="346"/>
      <c r="J42" s="368">
        <f>+SUM(F28:F31)</f>
        <v>0</v>
      </c>
      <c r="K42" s="229" t="s">
        <v>296</v>
      </c>
      <c r="L42" s="229"/>
    </row>
    <row r="43" spans="2:12" x14ac:dyDescent="0.2">
      <c r="B43" s="335" t="s">
        <v>280</v>
      </c>
      <c r="C43" s="336" t="str">
        <f>+IF(E14="No","De minimis rate - 15% MTDC","")</f>
        <v/>
      </c>
      <c r="D43" s="336"/>
      <c r="E43" s="336"/>
      <c r="F43" s="339"/>
      <c r="G43" s="339"/>
      <c r="H43" s="346">
        <f>IF(E14="No",J41*K40,IF(E19="MTDC",J41*K40,IF(E19="Salaries",J42*K40,IF(E19="Salaries and Fringe",J43*K40,0))))</f>
        <v>0</v>
      </c>
      <c r="J43" s="368">
        <f>+H32</f>
        <v>0</v>
      </c>
      <c r="K43" s="229" t="s">
        <v>295</v>
      </c>
      <c r="L43" s="229"/>
    </row>
    <row r="44" spans="2:12" x14ac:dyDescent="0.2">
      <c r="B44" s="340" t="s">
        <v>276</v>
      </c>
      <c r="C44" s="341"/>
      <c r="D44" s="341"/>
      <c r="E44" s="341"/>
      <c r="F44" s="342"/>
      <c r="G44" s="342"/>
      <c r="H44" s="343">
        <f>+H32+H41+H43</f>
        <v>0</v>
      </c>
      <c r="J44" s="229"/>
      <c r="K44" s="229"/>
      <c r="L44" s="229"/>
    </row>
    <row r="45" spans="2:12" x14ac:dyDescent="0.2">
      <c r="B45" s="235"/>
      <c r="C45" s="234"/>
      <c r="D45" s="234"/>
      <c r="E45" s="234"/>
      <c r="F45" s="234"/>
      <c r="G45" s="234"/>
      <c r="J45" s="367"/>
      <c r="K45" s="367"/>
      <c r="L45" s="367"/>
    </row>
    <row r="58" spans="8:9" x14ac:dyDescent="0.2">
      <c r="H58" s="228"/>
      <c r="I58" s="228"/>
    </row>
    <row r="59" spans="8:9" x14ac:dyDescent="0.2">
      <c r="H59" s="228"/>
      <c r="I59" s="228"/>
    </row>
    <row r="60" spans="8:9" x14ac:dyDescent="0.2">
      <c r="H60" s="228"/>
      <c r="I60" s="228"/>
    </row>
    <row r="61" spans="8:9" x14ac:dyDescent="0.2">
      <c r="H61" s="228"/>
      <c r="I61" s="228"/>
    </row>
    <row r="62" spans="8:9" x14ac:dyDescent="0.2">
      <c r="H62" s="228"/>
      <c r="I62" s="228"/>
    </row>
    <row r="63" spans="8:9" x14ac:dyDescent="0.2">
      <c r="H63" s="228"/>
      <c r="I63" s="228"/>
    </row>
    <row r="64" spans="8:9" x14ac:dyDescent="0.2">
      <c r="H64" s="228"/>
      <c r="I64" s="228"/>
    </row>
    <row r="65" spans="8:9" x14ac:dyDescent="0.2">
      <c r="H65" s="228"/>
      <c r="I65" s="228"/>
    </row>
    <row r="66" spans="8:9" x14ac:dyDescent="0.2">
      <c r="H66" s="228"/>
      <c r="I66" s="228"/>
    </row>
    <row r="67" spans="8:9" x14ac:dyDescent="0.2">
      <c r="H67" s="228"/>
      <c r="I67" s="228"/>
    </row>
    <row r="68" spans="8:9" x14ac:dyDescent="0.2">
      <c r="H68" s="228"/>
      <c r="I68" s="228"/>
    </row>
    <row r="69" spans="8:9" x14ac:dyDescent="0.2">
      <c r="H69" s="228"/>
      <c r="I69" s="228"/>
    </row>
    <row r="70" spans="8:9" x14ac:dyDescent="0.2">
      <c r="H70" s="228"/>
      <c r="I70" s="228"/>
    </row>
    <row r="71" spans="8:9" x14ac:dyDescent="0.2">
      <c r="H71" s="228"/>
      <c r="I71" s="228"/>
    </row>
    <row r="72" spans="8:9" x14ac:dyDescent="0.2">
      <c r="H72" s="228"/>
      <c r="I72" s="228"/>
    </row>
    <row r="73" spans="8:9" x14ac:dyDescent="0.2">
      <c r="H73" s="228"/>
      <c r="I73" s="228"/>
    </row>
    <row r="74" spans="8:9" x14ac:dyDescent="0.2">
      <c r="H74" s="228"/>
      <c r="I74" s="228"/>
    </row>
    <row r="75" spans="8:9" x14ac:dyDescent="0.2">
      <c r="H75" s="228"/>
      <c r="I75" s="228"/>
    </row>
    <row r="76" spans="8:9" x14ac:dyDescent="0.2">
      <c r="H76" s="228"/>
      <c r="I76" s="228"/>
    </row>
    <row r="77" spans="8:9" x14ac:dyDescent="0.2">
      <c r="H77" s="228"/>
      <c r="I77" s="228"/>
    </row>
    <row r="78" spans="8:9" x14ac:dyDescent="0.2">
      <c r="H78" s="228"/>
      <c r="I78" s="228"/>
    </row>
    <row r="79" spans="8:9" x14ac:dyDescent="0.2">
      <c r="H79" s="228"/>
      <c r="I79" s="228"/>
    </row>
    <row r="80" spans="8:9" x14ac:dyDescent="0.2">
      <c r="H80" s="228"/>
      <c r="I80" s="228"/>
    </row>
    <row r="81" spans="8:9" x14ac:dyDescent="0.2">
      <c r="H81" s="228"/>
      <c r="I81" s="228"/>
    </row>
  </sheetData>
  <sheetProtection algorithmName="SHA-512" hashValue="hg0pBG3VSqV66sbX0DPHiiY7wj/MBPECr/GaC2XXxtiajxUpySAoN0sP8XKnW5Lg7iSQ8RiQOM1oDH+S+NOTLg==" saltValue="5HDer7mZpgPuJnqdHecE0w==" spinCount="100000" sheet="1" objects="1" scenarios="1"/>
  <dataConsolidate/>
  <mergeCells count="19">
    <mergeCell ref="J5:P14"/>
    <mergeCell ref="C5:H5"/>
    <mergeCell ref="E19:G19"/>
    <mergeCell ref="E20:G22"/>
    <mergeCell ref="C3:H3"/>
    <mergeCell ref="C4:H4"/>
    <mergeCell ref="C6:H6"/>
    <mergeCell ref="C40:G40"/>
    <mergeCell ref="E15:G16"/>
    <mergeCell ref="D23:G23"/>
    <mergeCell ref="E11:G13"/>
    <mergeCell ref="E14:G14"/>
    <mergeCell ref="B25:H25"/>
    <mergeCell ref="C35:G35"/>
    <mergeCell ref="C36:G36"/>
    <mergeCell ref="C37:G37"/>
    <mergeCell ref="C38:G38"/>
    <mergeCell ref="C39:G39"/>
    <mergeCell ref="E17:G18"/>
  </mergeCells>
  <conditionalFormatting sqref="B35:B40">
    <cfRule type="cellIs" dxfId="28" priority="11" operator="equal">
      <formula>0</formula>
    </cfRule>
  </conditionalFormatting>
  <conditionalFormatting sqref="C3:C6">
    <cfRule type="cellIs" dxfId="27" priority="14" operator="equal">
      <formula>0</formula>
    </cfRule>
  </conditionalFormatting>
  <conditionalFormatting sqref="C12:C13">
    <cfRule type="cellIs" dxfId="26" priority="19" operator="equal">
      <formula>0</formula>
    </cfRule>
  </conditionalFormatting>
  <conditionalFormatting sqref="C15">
    <cfRule type="cellIs" dxfId="25" priority="16" operator="equal">
      <formula>0</formula>
    </cfRule>
  </conditionalFormatting>
  <conditionalFormatting sqref="C18:C23 B28:E31">
    <cfRule type="cellIs" dxfId="24" priority="13" operator="equal">
      <formula>0</formula>
    </cfRule>
  </conditionalFormatting>
  <conditionalFormatting sqref="D23">
    <cfRule type="expression" dxfId="23" priority="5">
      <formula>$C$23&gt;0</formula>
    </cfRule>
  </conditionalFormatting>
  <conditionalFormatting sqref="D23:G23">
    <cfRule type="cellIs" dxfId="22" priority="1" operator="notEqual">
      <formula>"Please describe Other here"</formula>
    </cfRule>
  </conditionalFormatting>
  <conditionalFormatting sqref="E14">
    <cfRule type="cellIs" dxfId="21" priority="17" operator="equal">
      <formula>0</formula>
    </cfRule>
  </conditionalFormatting>
  <conditionalFormatting sqref="E19">
    <cfRule type="expression" dxfId="20" priority="8">
      <formula>$E$14="Yes"</formula>
    </cfRule>
  </conditionalFormatting>
  <conditionalFormatting sqref="E19:G19">
    <cfRule type="cellIs" dxfId="19" priority="2" operator="equal">
      <formula>"No"</formula>
    </cfRule>
    <cfRule type="cellIs" dxfId="18" priority="3" operator="equal">
      <formula>"Yes"</formula>
    </cfRule>
  </conditionalFormatting>
  <conditionalFormatting sqref="H14">
    <cfRule type="expression" dxfId="17" priority="4">
      <formula>$H$14&gt;0</formula>
    </cfRule>
    <cfRule type="expression" dxfId="16" priority="15">
      <formula>$E$14="Yes"</formula>
    </cfRule>
  </conditionalFormatting>
  <conditionalFormatting sqref="H35:H40">
    <cfRule type="cellIs" dxfId="15" priority="10" operator="equal">
      <formula>0</formula>
    </cfRule>
  </conditionalFormatting>
  <dataValidations xWindow="669" yWindow="594" count="5">
    <dataValidation type="list" allowBlank="1" showInputMessage="1" showErrorMessage="1" sqref="F82:G86 E14 F45" xr:uid="{00000000-0002-0000-0100-000000000000}">
      <formula1>$L$1:$L$2</formula1>
    </dataValidation>
    <dataValidation allowBlank="1" showInputMessage="1" showErrorMessage="1" prompt=" " sqref="B11" xr:uid="{E4CA4B0C-5056-46A3-8C5E-E14EB183E056}"/>
    <dataValidation allowBlank="1" showInputMessage="1" showErrorMessage="1" prompt="Amounts for Annual Revenues can be found on your organization's most recent financial statements.  " sqref="B12" xr:uid="{A9D37EDA-B0AC-4A6D-BF88-0EBBD4745F68}"/>
    <dataValidation allowBlank="1" showInputMessage="1" showErrorMessage="1" prompt="Amounts for Annual Expenditures can be found on your organization's most recent financial statements.  " sqref="B13" xr:uid="{3A302DB1-F999-46EB-8CB5-B38A37BD8263}"/>
    <dataValidation type="list" allowBlank="1" showInputMessage="1" showErrorMessage="1" sqref="E19:G19" xr:uid="{32994410-720B-4056-941A-158DDB589867}">
      <formula1>$M$1:$M$4</formula1>
    </dataValidation>
  </dataValidations>
  <pageMargins left="0.17" right="0.11" top="0.25" bottom="0.3" header="0.15" footer="0.14000000000000001"/>
  <pageSetup scale="96"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H50"/>
  <sheetViews>
    <sheetView showGridLines="0" showZeros="0" zoomScaleNormal="100" zoomScalePageLayoutView="90" workbookViewId="0">
      <selection activeCell="E17" sqref="E17"/>
    </sheetView>
  </sheetViews>
  <sheetFormatPr defaultColWidth="9.140625" defaultRowHeight="12.75" x14ac:dyDescent="0.2"/>
  <cols>
    <col min="1" max="1" width="4" style="53" bestFit="1" customWidth="1"/>
    <col min="2" max="2" width="43.7109375" style="23" customWidth="1"/>
    <col min="3" max="3" width="29.42578125" style="23" customWidth="1"/>
    <col min="4" max="8" width="20.7109375" style="23" customWidth="1"/>
    <col min="9" max="16384" width="9.140625" style="23"/>
  </cols>
  <sheetData>
    <row r="1" spans="1:8" ht="16.899999999999999" customHeight="1" x14ac:dyDescent="0.25">
      <c r="A1" s="396" t="s">
        <v>11</v>
      </c>
      <c r="B1" s="397"/>
      <c r="C1" s="22" t="s">
        <v>12</v>
      </c>
      <c r="D1" s="384" t="str">
        <f>+"Sub recipient - "&amp;Budget!C3</f>
        <v xml:space="preserve">Sub recipient - </v>
      </c>
      <c r="E1" s="385"/>
      <c r="F1" s="385"/>
      <c r="G1" s="385"/>
      <c r="H1" s="386"/>
    </row>
    <row r="2" spans="1:8" ht="16.899999999999999" customHeight="1" x14ac:dyDescent="0.25">
      <c r="A2" s="398"/>
      <c r="B2" s="399"/>
      <c r="C2" s="26" t="s">
        <v>13</v>
      </c>
      <c r="D2" s="387" t="s">
        <v>265</v>
      </c>
      <c r="E2" s="388"/>
      <c r="F2" s="388"/>
      <c r="G2" s="388"/>
      <c r="H2" s="389"/>
    </row>
    <row r="3" spans="1:8" ht="16.899999999999999" customHeight="1" x14ac:dyDescent="0.25">
      <c r="A3" s="24"/>
      <c r="B3" s="309"/>
      <c r="C3" s="26" t="s">
        <v>14</v>
      </c>
      <c r="D3" s="390">
        <v>46296</v>
      </c>
      <c r="E3" s="391"/>
      <c r="F3" s="391"/>
      <c r="G3" s="391"/>
      <c r="H3" s="392"/>
    </row>
    <row r="4" spans="1:8" ht="16.899999999999999" customHeight="1" x14ac:dyDescent="0.25">
      <c r="A4" s="24"/>
      <c r="B4" s="309"/>
      <c r="C4" s="26" t="s">
        <v>15</v>
      </c>
      <c r="D4" s="390">
        <v>46660</v>
      </c>
      <c r="E4" s="391"/>
      <c r="F4" s="391"/>
      <c r="G4" s="391"/>
      <c r="H4" s="392"/>
    </row>
    <row r="5" spans="1:8" ht="16.899999999999999" customHeight="1" thickBot="1" x14ac:dyDescent="0.3">
      <c r="A5" s="83"/>
      <c r="B5" s="213"/>
      <c r="C5" s="84" t="s">
        <v>16</v>
      </c>
      <c r="D5" s="393" t="s">
        <v>266</v>
      </c>
      <c r="E5" s="394"/>
      <c r="F5" s="394"/>
      <c r="G5" s="394"/>
      <c r="H5" s="395"/>
    </row>
    <row r="6" spans="1:8" ht="17.25" thickTop="1" thickBot="1" x14ac:dyDescent="0.3">
      <c r="A6" s="381" t="s">
        <v>119</v>
      </c>
      <c r="B6" s="382"/>
      <c r="C6" s="382"/>
      <c r="D6" s="382"/>
      <c r="E6" s="382"/>
      <c r="F6" s="382"/>
      <c r="G6" s="382"/>
      <c r="H6" s="383"/>
    </row>
    <row r="7" spans="1:8" s="28" customFormat="1" ht="14.25" thickTop="1" thickBot="1" x14ac:dyDescent="0.25">
      <c r="A7" s="85" t="s">
        <v>18</v>
      </c>
      <c r="B7" s="86" t="s">
        <v>19</v>
      </c>
      <c r="C7" s="85" t="s">
        <v>20</v>
      </c>
      <c r="D7" s="85" t="s">
        <v>21</v>
      </c>
      <c r="E7" s="85" t="s">
        <v>22</v>
      </c>
      <c r="F7" s="85" t="s">
        <v>23</v>
      </c>
      <c r="G7" s="85" t="s">
        <v>120</v>
      </c>
      <c r="H7" s="85" t="s">
        <v>35</v>
      </c>
    </row>
    <row r="8" spans="1:8" ht="27" customHeight="1" thickBot="1" x14ac:dyDescent="0.25">
      <c r="A8" s="87">
        <v>1</v>
      </c>
      <c r="B8" s="379" t="s">
        <v>121</v>
      </c>
      <c r="C8" s="88" t="s">
        <v>122</v>
      </c>
      <c r="D8" s="326" t="s">
        <v>267</v>
      </c>
      <c r="E8" s="327" t="s">
        <v>267</v>
      </c>
      <c r="F8" s="89" t="s">
        <v>123</v>
      </c>
      <c r="G8" s="89" t="s">
        <v>124</v>
      </c>
      <c r="H8" s="89" t="s">
        <v>124</v>
      </c>
    </row>
    <row r="9" spans="1:8" ht="27" customHeight="1" thickBot="1" x14ac:dyDescent="0.25">
      <c r="A9" s="32">
        <v>2</v>
      </c>
      <c r="B9" s="380"/>
      <c r="C9" s="90" t="s">
        <v>125</v>
      </c>
      <c r="D9" s="91" t="s">
        <v>268</v>
      </c>
      <c r="E9" s="91" t="s">
        <v>269</v>
      </c>
      <c r="F9" s="91" t="s">
        <v>126</v>
      </c>
      <c r="G9" s="91" t="s">
        <v>126</v>
      </c>
      <c r="H9" s="91" t="s">
        <v>126</v>
      </c>
    </row>
    <row r="10" spans="1:8" ht="15.75" thickBot="1" x14ac:dyDescent="0.3">
      <c r="A10" s="38">
        <v>3</v>
      </c>
      <c r="B10" s="403" t="s">
        <v>127</v>
      </c>
      <c r="C10" s="404"/>
      <c r="D10" s="404"/>
      <c r="E10" s="404"/>
      <c r="F10" s="404"/>
      <c r="G10" s="404"/>
      <c r="H10" s="405"/>
    </row>
    <row r="11" spans="1:8" ht="15.75" thickBot="1" x14ac:dyDescent="0.3">
      <c r="A11" s="38">
        <v>4</v>
      </c>
      <c r="B11" s="36" t="s">
        <v>128</v>
      </c>
      <c r="C11" s="409"/>
      <c r="D11" s="409"/>
      <c r="E11" s="409"/>
      <c r="F11" s="409"/>
      <c r="G11" s="409"/>
      <c r="H11" s="410"/>
    </row>
    <row r="12" spans="1:8" x14ac:dyDescent="0.2">
      <c r="A12" s="38">
        <v>5</v>
      </c>
      <c r="B12" s="92" t="s">
        <v>129</v>
      </c>
      <c r="C12" s="143">
        <f>SUM(D12:H12)</f>
        <v>0</v>
      </c>
      <c r="D12" s="143">
        <f>+'CS RIDER F-1 ASF FY27'!E34</f>
        <v>0</v>
      </c>
      <c r="E12" s="143">
        <f>+'CS RIDER F-1 ASF FY28'!E18</f>
        <v>0</v>
      </c>
      <c r="F12" s="17"/>
      <c r="G12" s="17"/>
      <c r="H12" s="93"/>
    </row>
    <row r="13" spans="1:8" ht="12.75" customHeight="1" x14ac:dyDescent="0.2">
      <c r="A13" s="313">
        <v>6</v>
      </c>
      <c r="B13" s="94" t="s">
        <v>130</v>
      </c>
      <c r="C13" s="144">
        <f>SUM(D13:H13)</f>
        <v>0</v>
      </c>
      <c r="D13" s="15"/>
      <c r="E13" s="15"/>
      <c r="F13" s="18"/>
      <c r="G13" s="18"/>
      <c r="H13" s="95"/>
    </row>
    <row r="14" spans="1:8" ht="12.75" customHeight="1" x14ac:dyDescent="0.2">
      <c r="A14" s="207">
        <v>7</v>
      </c>
      <c r="B14" s="205"/>
      <c r="C14" s="205"/>
      <c r="D14" s="205"/>
      <c r="E14" s="205"/>
      <c r="F14" s="205"/>
      <c r="G14" s="205"/>
      <c r="H14" s="205"/>
    </row>
    <row r="15" spans="1:8" ht="15.75" thickBot="1" x14ac:dyDescent="0.3">
      <c r="A15" s="38">
        <v>8</v>
      </c>
      <c r="B15" s="112" t="s">
        <v>131</v>
      </c>
      <c r="C15" s="411"/>
      <c r="D15" s="411"/>
      <c r="E15" s="411"/>
      <c r="F15" s="411"/>
      <c r="G15" s="411"/>
      <c r="H15" s="412"/>
    </row>
    <row r="16" spans="1:8" x14ac:dyDescent="0.2">
      <c r="A16" s="38">
        <v>9</v>
      </c>
      <c r="B16" s="92" t="s">
        <v>132</v>
      </c>
      <c r="C16" s="143">
        <f t="shared" ref="C16:C26" si="0">SUM(D16:H16)</f>
        <v>0</v>
      </c>
      <c r="D16" s="16"/>
      <c r="E16" s="16"/>
      <c r="F16" s="17"/>
      <c r="G16" s="17"/>
      <c r="H16" s="93"/>
    </row>
    <row r="17" spans="1:8" x14ac:dyDescent="0.2">
      <c r="A17" s="38">
        <v>10</v>
      </c>
      <c r="B17" s="96" t="s">
        <v>133</v>
      </c>
      <c r="C17" s="143">
        <f t="shared" si="0"/>
        <v>0</v>
      </c>
      <c r="D17" s="19"/>
      <c r="E17" s="19"/>
      <c r="F17" s="97"/>
      <c r="G17" s="97"/>
      <c r="H17" s="54"/>
    </row>
    <row r="18" spans="1:8" x14ac:dyDescent="0.2">
      <c r="A18" s="133">
        <v>11</v>
      </c>
      <c r="B18" s="96" t="s">
        <v>134</v>
      </c>
      <c r="C18" s="143">
        <f t="shared" si="0"/>
        <v>0</v>
      </c>
      <c r="D18" s="19"/>
      <c r="E18" s="19">
        <v>0</v>
      </c>
      <c r="F18" s="19"/>
      <c r="G18" s="97"/>
      <c r="H18" s="54"/>
    </row>
    <row r="19" spans="1:8" ht="16.5" customHeight="1" x14ac:dyDescent="0.2">
      <c r="A19" s="38">
        <v>12</v>
      </c>
      <c r="B19" s="98" t="s">
        <v>135</v>
      </c>
      <c r="C19" s="143">
        <f t="shared" si="0"/>
        <v>0</v>
      </c>
      <c r="D19" s="19"/>
      <c r="E19" s="203"/>
      <c r="F19" s="204"/>
      <c r="G19" s="97"/>
      <c r="H19" s="54"/>
    </row>
    <row r="20" spans="1:8" x14ac:dyDescent="0.2">
      <c r="A20" s="38">
        <v>13</v>
      </c>
      <c r="B20" s="98" t="s">
        <v>136</v>
      </c>
      <c r="C20" s="143">
        <f t="shared" si="0"/>
        <v>0</v>
      </c>
      <c r="D20" s="16"/>
      <c r="E20" s="16"/>
      <c r="F20" s="16"/>
      <c r="G20" s="17"/>
      <c r="H20" s="93"/>
    </row>
    <row r="21" spans="1:8" x14ac:dyDescent="0.2">
      <c r="A21" s="38">
        <v>14</v>
      </c>
      <c r="B21" s="92" t="s">
        <v>137</v>
      </c>
      <c r="C21" s="143">
        <f t="shared" si="0"/>
        <v>0</v>
      </c>
      <c r="D21" s="16"/>
      <c r="E21" s="16"/>
      <c r="F21" s="17"/>
      <c r="G21" s="17"/>
      <c r="H21" s="93"/>
    </row>
    <row r="22" spans="1:8" x14ac:dyDescent="0.2">
      <c r="A22" s="38">
        <v>15</v>
      </c>
      <c r="B22" s="96"/>
      <c r="C22" s="143">
        <f t="shared" si="0"/>
        <v>0</v>
      </c>
      <c r="D22" s="16"/>
      <c r="E22" s="16"/>
      <c r="F22" s="17"/>
      <c r="G22" s="17"/>
      <c r="H22" s="93"/>
    </row>
    <row r="23" spans="1:8" x14ac:dyDescent="0.2">
      <c r="A23" s="38">
        <v>16</v>
      </c>
      <c r="B23" s="92" t="s">
        <v>138</v>
      </c>
      <c r="C23" s="143">
        <f t="shared" si="0"/>
        <v>0</v>
      </c>
      <c r="D23" s="16"/>
      <c r="E23" s="16"/>
      <c r="F23" s="17"/>
      <c r="G23" s="17"/>
      <c r="H23" s="93"/>
    </row>
    <row r="24" spans="1:8" x14ac:dyDescent="0.2">
      <c r="A24" s="38">
        <v>17</v>
      </c>
      <c r="B24" s="96" t="s">
        <v>139</v>
      </c>
      <c r="C24" s="143">
        <f t="shared" si="0"/>
        <v>0</v>
      </c>
      <c r="D24" s="19"/>
      <c r="E24" s="19"/>
      <c r="F24" s="97"/>
      <c r="G24" s="97"/>
      <c r="H24" s="54"/>
    </row>
    <row r="25" spans="1:8" x14ac:dyDescent="0.2">
      <c r="A25" s="38">
        <v>18</v>
      </c>
      <c r="B25" s="96" t="s">
        <v>140</v>
      </c>
      <c r="C25" s="143">
        <f t="shared" si="0"/>
        <v>0</v>
      </c>
      <c r="D25" s="19">
        <v>0</v>
      </c>
      <c r="E25" s="251"/>
      <c r="F25" s="97"/>
      <c r="G25" s="97"/>
      <c r="H25" s="54"/>
    </row>
    <row r="26" spans="1:8" ht="13.5" thickBot="1" x14ac:dyDescent="0.25">
      <c r="A26" s="313">
        <v>19</v>
      </c>
      <c r="B26" s="99"/>
      <c r="C26" s="144">
        <f t="shared" si="0"/>
        <v>0</v>
      </c>
      <c r="D26" s="15"/>
      <c r="E26" s="15"/>
      <c r="F26" s="18"/>
      <c r="G26" s="18"/>
      <c r="H26" s="95"/>
    </row>
    <row r="27" spans="1:8" ht="15.75" thickBot="1" x14ac:dyDescent="0.3">
      <c r="A27" s="206">
        <v>20</v>
      </c>
      <c r="B27" s="100" t="s">
        <v>141</v>
      </c>
      <c r="C27" s="227">
        <f>IF((SUM(C12:C26))=(SUM(D27:H27)),SUM(D27:H27),"Rows &amp; Columns Not Equal")</f>
        <v>0</v>
      </c>
      <c r="D27" s="102">
        <f>SUM(D12:D26)</f>
        <v>0</v>
      </c>
      <c r="E27" s="102">
        <f>SUM(E12:E26)</f>
        <v>0</v>
      </c>
      <c r="F27" s="102">
        <f>SUM(F12:F26)</f>
        <v>0</v>
      </c>
      <c r="G27" s="102">
        <f>SUM(G12:G26)</f>
        <v>0</v>
      </c>
      <c r="H27" s="102">
        <f>SUM(H12:H26)</f>
        <v>0</v>
      </c>
    </row>
    <row r="28" spans="1:8" ht="9" customHeight="1" thickBot="1" x14ac:dyDescent="0.25">
      <c r="A28" s="400"/>
      <c r="B28" s="401"/>
      <c r="C28" s="401"/>
      <c r="D28" s="401"/>
      <c r="E28" s="401"/>
      <c r="F28" s="401"/>
      <c r="G28" s="401"/>
      <c r="H28" s="402"/>
    </row>
    <row r="29" spans="1:8" ht="15.75" thickBot="1" x14ac:dyDescent="0.3">
      <c r="A29" s="38">
        <v>21</v>
      </c>
      <c r="B29" s="403" t="s">
        <v>142</v>
      </c>
      <c r="C29" s="404"/>
      <c r="D29" s="404"/>
      <c r="E29" s="404"/>
      <c r="F29" s="404"/>
      <c r="G29" s="404"/>
      <c r="H29" s="405"/>
    </row>
    <row r="30" spans="1:8" x14ac:dyDescent="0.2">
      <c r="A30" s="38">
        <v>22</v>
      </c>
      <c r="B30" s="103" t="s">
        <v>143</v>
      </c>
      <c r="C30" s="143">
        <f>SUM(D30:H30)</f>
        <v>0</v>
      </c>
      <c r="D30" s="16"/>
      <c r="E30" s="16"/>
      <c r="F30" s="16"/>
      <c r="G30" s="17"/>
      <c r="H30" s="93"/>
    </row>
    <row r="31" spans="1:8" x14ac:dyDescent="0.2">
      <c r="A31" s="38">
        <v>23</v>
      </c>
      <c r="B31" s="318" t="s">
        <v>144</v>
      </c>
      <c r="C31" s="143">
        <f>SUM(D31:H31)</f>
        <v>0</v>
      </c>
      <c r="D31" s="104"/>
      <c r="E31" s="104"/>
      <c r="F31" s="105"/>
      <c r="G31" s="105"/>
      <c r="H31" s="106"/>
    </row>
    <row r="32" spans="1:8" x14ac:dyDescent="0.2">
      <c r="A32" s="38">
        <v>24</v>
      </c>
      <c r="B32" s="103" t="s">
        <v>145</v>
      </c>
      <c r="C32" s="143">
        <f>SUM(D32:H32)</f>
        <v>0</v>
      </c>
      <c r="D32" s="15"/>
      <c r="E32" s="15"/>
      <c r="F32" s="18">
        <v>0</v>
      </c>
      <c r="G32" s="18"/>
      <c r="H32" s="95"/>
    </row>
    <row r="33" spans="1:8" x14ac:dyDescent="0.2">
      <c r="A33" s="38">
        <v>25</v>
      </c>
      <c r="B33" s="92" t="s">
        <v>146</v>
      </c>
      <c r="C33" s="143">
        <f>SUM(D33:H33)</f>
        <v>0</v>
      </c>
      <c r="D33" s="15"/>
      <c r="E33" s="15"/>
      <c r="F33" s="18"/>
      <c r="G33" s="18"/>
      <c r="H33" s="95"/>
    </row>
    <row r="34" spans="1:8" x14ac:dyDescent="0.2">
      <c r="A34" s="38">
        <v>26</v>
      </c>
      <c r="B34" s="107" t="s">
        <v>147</v>
      </c>
      <c r="C34" s="143">
        <f>SUM(D34:H34)</f>
        <v>0</v>
      </c>
      <c r="D34" s="15"/>
      <c r="E34" s="15"/>
      <c r="F34" s="18"/>
      <c r="G34" s="18"/>
      <c r="H34" s="95"/>
    </row>
    <row r="35" spans="1:8" x14ac:dyDescent="0.2">
      <c r="A35" s="38">
        <v>27</v>
      </c>
      <c r="B35" s="92" t="s">
        <v>148</v>
      </c>
      <c r="C35" s="143">
        <f t="shared" ref="C35:C40" si="1">SUM(D35:H35)</f>
        <v>0</v>
      </c>
      <c r="D35" s="15"/>
      <c r="E35" s="15"/>
      <c r="F35" s="18"/>
      <c r="G35" s="18"/>
      <c r="H35" s="95"/>
    </row>
    <row r="36" spans="1:8" ht="13.5" thickBot="1" x14ac:dyDescent="0.25">
      <c r="A36" s="38">
        <v>28</v>
      </c>
      <c r="B36" s="108" t="s">
        <v>148</v>
      </c>
      <c r="C36" s="143">
        <f t="shared" si="1"/>
        <v>0</v>
      </c>
      <c r="D36" s="15"/>
      <c r="E36" s="15"/>
      <c r="F36" s="18"/>
      <c r="G36" s="18"/>
      <c r="H36" s="95"/>
    </row>
    <row r="37" spans="1:8" ht="15.75" thickBot="1" x14ac:dyDescent="0.3">
      <c r="A37" s="38">
        <v>29</v>
      </c>
      <c r="B37" s="109" t="s">
        <v>149</v>
      </c>
      <c r="C37" s="409"/>
      <c r="D37" s="409"/>
      <c r="E37" s="409"/>
      <c r="F37" s="409"/>
      <c r="G37" s="409"/>
      <c r="H37" s="410"/>
    </row>
    <row r="38" spans="1:8" x14ac:dyDescent="0.2">
      <c r="A38" s="38">
        <v>30</v>
      </c>
      <c r="B38" s="103"/>
      <c r="C38" s="143">
        <f t="shared" si="1"/>
        <v>0</v>
      </c>
      <c r="D38" s="16"/>
      <c r="E38" s="16"/>
      <c r="F38" s="16"/>
      <c r="G38" s="17"/>
      <c r="H38" s="93">
        <v>0</v>
      </c>
    </row>
    <row r="39" spans="1:8" x14ac:dyDescent="0.2">
      <c r="A39" s="38">
        <v>31</v>
      </c>
      <c r="B39" s="318"/>
      <c r="C39" s="143">
        <f t="shared" si="1"/>
        <v>0</v>
      </c>
      <c r="D39" s="19">
        <v>0</v>
      </c>
      <c r="E39" s="19">
        <v>0</v>
      </c>
      <c r="F39" s="19"/>
      <c r="G39" s="97"/>
      <c r="H39" s="54"/>
    </row>
    <row r="40" spans="1:8" ht="13.5" thickBot="1" x14ac:dyDescent="0.25">
      <c r="A40" s="32">
        <v>32</v>
      </c>
      <c r="B40" s="108"/>
      <c r="C40" s="143">
        <f t="shared" si="1"/>
        <v>0</v>
      </c>
      <c r="D40" s="20"/>
      <c r="E40" s="20"/>
      <c r="F40" s="20"/>
      <c r="G40" s="21"/>
      <c r="H40" s="55"/>
    </row>
    <row r="41" spans="1:8" ht="15.75" thickBot="1" x14ac:dyDescent="0.3">
      <c r="A41" s="32">
        <v>33</v>
      </c>
      <c r="B41" s="36" t="s">
        <v>150</v>
      </c>
      <c r="C41" s="101">
        <f>IF((SUM(C30:C40))=(SUM(D41:H41)),SUM(D41:H41),"Rows &amp; Columns Not Equal")</f>
        <v>0</v>
      </c>
      <c r="D41" s="56">
        <f>SUM(D30:D40)</f>
        <v>0</v>
      </c>
      <c r="E41" s="56">
        <f>SUM(E30:E40)</f>
        <v>0</v>
      </c>
      <c r="F41" s="56">
        <f>SUM(F30:F40)</f>
        <v>0</v>
      </c>
      <c r="G41" s="56">
        <f>SUM(G30:G40)</f>
        <v>0</v>
      </c>
      <c r="H41" s="56">
        <f>SUM(H30:H40)</f>
        <v>0</v>
      </c>
    </row>
    <row r="42" spans="1:8" ht="9" customHeight="1" thickBot="1" x14ac:dyDescent="0.25">
      <c r="A42" s="406"/>
      <c r="B42" s="406"/>
      <c r="C42" s="406"/>
      <c r="D42" s="406"/>
      <c r="E42" s="406"/>
      <c r="F42" s="406"/>
      <c r="G42" s="406"/>
      <c r="H42" s="406"/>
    </row>
    <row r="43" spans="1:8" ht="15.75" thickBot="1" x14ac:dyDescent="0.3">
      <c r="A43" s="32">
        <v>34</v>
      </c>
      <c r="B43" s="109" t="s">
        <v>151</v>
      </c>
      <c r="C43" s="227">
        <f>IF((SUM(C27,C41))=(SUM(D43:H43)),SUM(D43:H43),"Rows &amp; Columns Not Equal")</f>
        <v>0</v>
      </c>
      <c r="D43" s="56">
        <f>SUM(D27,D41)</f>
        <v>0</v>
      </c>
      <c r="E43" s="56">
        <f>SUM(E27,E41)</f>
        <v>0</v>
      </c>
      <c r="F43" s="56">
        <f>SUM(F27,F41)</f>
        <v>0</v>
      </c>
      <c r="G43" s="56">
        <f>SUM(G27,G41)</f>
        <v>0</v>
      </c>
      <c r="H43" s="56">
        <f>SUM(H27,H41)</f>
        <v>0</v>
      </c>
    </row>
    <row r="44" spans="1:8" ht="9" customHeight="1" thickBot="1" x14ac:dyDescent="0.25">
      <c r="A44" s="406"/>
      <c r="B44" s="406"/>
      <c r="C44" s="406"/>
      <c r="D44" s="406"/>
      <c r="E44" s="406"/>
      <c r="F44" s="406"/>
      <c r="G44" s="406"/>
      <c r="H44" s="406"/>
    </row>
    <row r="45" spans="1:8" ht="15.75" thickBot="1" x14ac:dyDescent="0.3">
      <c r="A45" s="51">
        <v>35</v>
      </c>
      <c r="B45" s="310" t="s">
        <v>152</v>
      </c>
      <c r="C45" s="242">
        <f>+Budget!C12</f>
        <v>0</v>
      </c>
    </row>
    <row r="46" spans="1:8" ht="9" customHeight="1" x14ac:dyDescent="0.2"/>
    <row r="47" spans="1:8" x14ac:dyDescent="0.2">
      <c r="B47" s="408" t="s">
        <v>153</v>
      </c>
      <c r="C47" s="408"/>
      <c r="D47" s="408"/>
      <c r="E47" s="408"/>
      <c r="F47" s="408"/>
      <c r="G47" s="408"/>
    </row>
    <row r="50" spans="6:7" x14ac:dyDescent="0.2">
      <c r="F50" s="406"/>
      <c r="G50" s="407"/>
    </row>
  </sheetData>
  <sheetProtection selectLockedCells="1"/>
  <mergeCells count="18">
    <mergeCell ref="A28:H28"/>
    <mergeCell ref="B29:H29"/>
    <mergeCell ref="B10:H10"/>
    <mergeCell ref="F50:G50"/>
    <mergeCell ref="B47:G47"/>
    <mergeCell ref="A42:H42"/>
    <mergeCell ref="A44:H44"/>
    <mergeCell ref="C37:H37"/>
    <mergeCell ref="C11:H11"/>
    <mergeCell ref="C15:H15"/>
    <mergeCell ref="B8:B9"/>
    <mergeCell ref="A6:H6"/>
    <mergeCell ref="D1:H1"/>
    <mergeCell ref="D2:H2"/>
    <mergeCell ref="D3:H3"/>
    <mergeCell ref="D4:H4"/>
    <mergeCell ref="D5:H5"/>
    <mergeCell ref="A1:B2"/>
  </mergeCells>
  <phoneticPr fontId="0" type="noConversion"/>
  <conditionalFormatting sqref="D1:H5">
    <cfRule type="cellIs" dxfId="14" priority="1" operator="equal">
      <formula>0</formula>
    </cfRule>
  </conditionalFormatting>
  <printOptions horizontalCentered="1"/>
  <pageMargins left="0.25" right="0.25" top="0.75" bottom="0.75" header="0.3" footer="0.3"/>
  <pageSetup scale="73" orientation="landscape" r:id="rId1"/>
  <headerFooter scaleWithDoc="0" alignWithMargins="0">
    <oddFooter>&amp;LLast Updated: 10/16/2025&amp;CVs. 2026-2&amp;RBudget Form 1</oddFooter>
  </headerFooter>
  <colBreaks count="1" manualBreakCount="1">
    <brk id="7" max="44"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CR51"/>
  <sheetViews>
    <sheetView showGridLines="0" showZeros="0" topLeftCell="A7" zoomScale="90" zoomScaleNormal="90" zoomScaleSheetLayoutView="90" workbookViewId="0">
      <selection activeCell="D50" sqref="D50"/>
    </sheetView>
  </sheetViews>
  <sheetFormatPr defaultColWidth="9.140625" defaultRowHeight="12.75" x14ac:dyDescent="0.2"/>
  <cols>
    <col min="1" max="1" width="4" style="53" bestFit="1" customWidth="1"/>
    <col min="2" max="2" width="43.7109375" style="23" customWidth="1"/>
    <col min="3" max="3" width="29.42578125" style="23" customWidth="1"/>
    <col min="4" max="8" width="20.7109375" style="23" customWidth="1"/>
    <col min="9" max="12" width="12.7109375" style="23" customWidth="1"/>
    <col min="13" max="16384" width="9.140625" style="23"/>
  </cols>
  <sheetData>
    <row r="1" spans="1:8" ht="16.899999999999999" customHeight="1" x14ac:dyDescent="0.25">
      <c r="A1" s="396" t="s">
        <v>11</v>
      </c>
      <c r="B1" s="397"/>
      <c r="C1" s="22" t="s">
        <v>12</v>
      </c>
      <c r="D1" s="413" t="str">
        <f>+'FORM 1 REVENUE SUMMARY'!D1</f>
        <v xml:space="preserve">Sub recipient - </v>
      </c>
      <c r="E1" s="414"/>
      <c r="F1" s="414"/>
      <c r="G1" s="414"/>
      <c r="H1" s="415"/>
    </row>
    <row r="2" spans="1:8" ht="16.899999999999999" customHeight="1" x14ac:dyDescent="0.25">
      <c r="A2" s="398"/>
      <c r="B2" s="399"/>
      <c r="C2" s="26" t="s">
        <v>13</v>
      </c>
      <c r="D2" s="416" t="str">
        <f>+'FORM 1 REVENUE SUMMARY'!D2</f>
        <v>Rural Health Transformation Program - Population Health</v>
      </c>
      <c r="E2" s="417"/>
      <c r="F2" s="417"/>
      <c r="G2" s="417"/>
      <c r="H2" s="418"/>
    </row>
    <row r="3" spans="1:8" ht="16.899999999999999" customHeight="1" x14ac:dyDescent="0.25">
      <c r="A3" s="24"/>
      <c r="B3" s="309"/>
      <c r="C3" s="26" t="s">
        <v>14</v>
      </c>
      <c r="D3" s="419">
        <f>+'FORM 1 REVENUE SUMMARY'!D3</f>
        <v>46296</v>
      </c>
      <c r="E3" s="420"/>
      <c r="F3" s="420"/>
      <c r="G3" s="420"/>
      <c r="H3" s="421"/>
    </row>
    <row r="4" spans="1:8" ht="16.899999999999999" customHeight="1" x14ac:dyDescent="0.25">
      <c r="A4" s="24"/>
      <c r="B4" s="309"/>
      <c r="C4" s="26" t="s">
        <v>15</v>
      </c>
      <c r="D4" s="419">
        <f>+'FORM 1 REVENUE SUMMARY'!D4</f>
        <v>46660</v>
      </c>
      <c r="E4" s="420"/>
      <c r="F4" s="420"/>
      <c r="G4" s="420"/>
      <c r="H4" s="421"/>
    </row>
    <row r="5" spans="1:8" ht="16.899999999999999" customHeight="1" thickBot="1" x14ac:dyDescent="0.3">
      <c r="A5" s="83"/>
      <c r="B5" s="213"/>
      <c r="C5" s="27" t="s">
        <v>16</v>
      </c>
      <c r="D5" s="424" t="str">
        <f>+'FORM 1 REVENUE SUMMARY'!D5</f>
        <v>COM-27-0826</v>
      </c>
      <c r="E5" s="425"/>
      <c r="F5" s="425"/>
      <c r="G5" s="425"/>
      <c r="H5" s="426"/>
    </row>
    <row r="6" spans="1:8" ht="17.25" thickTop="1" thickBot="1" x14ac:dyDescent="0.3">
      <c r="A6" s="381" t="s">
        <v>154</v>
      </c>
      <c r="B6" s="382"/>
      <c r="C6" s="382"/>
      <c r="D6" s="382"/>
      <c r="E6" s="382"/>
      <c r="F6" s="382"/>
      <c r="G6" s="382"/>
      <c r="H6" s="383"/>
    </row>
    <row r="7" spans="1:8" ht="14.25" thickTop="1" thickBot="1" x14ac:dyDescent="0.25">
      <c r="A7" s="29" t="s">
        <v>18</v>
      </c>
      <c r="B7" s="29" t="s">
        <v>19</v>
      </c>
      <c r="C7" s="29" t="s">
        <v>20</v>
      </c>
      <c r="D7" s="29" t="s">
        <v>21</v>
      </c>
      <c r="E7" s="29" t="s">
        <v>22</v>
      </c>
      <c r="F7" s="29" t="s">
        <v>23</v>
      </c>
      <c r="G7" s="29" t="s">
        <v>120</v>
      </c>
      <c r="H7" s="29" t="s">
        <v>35</v>
      </c>
    </row>
    <row r="8" spans="1:8" ht="27" customHeight="1" thickBot="1" x14ac:dyDescent="0.25">
      <c r="A8" s="87">
        <v>1</v>
      </c>
      <c r="B8" s="379" t="s">
        <v>155</v>
      </c>
      <c r="C8" s="88" t="s">
        <v>122</v>
      </c>
      <c r="D8" s="243" t="str">
        <f>'FORM 1 REVENUE SUMMARY'!D8</f>
        <v>Community Health Worker Expansion &amp; Support</v>
      </c>
      <c r="E8" s="243" t="str">
        <f>'FORM 1 REVENUE SUMMARY'!E8</f>
        <v>Community Health Worker Expansion &amp; Support</v>
      </c>
      <c r="F8" s="243" t="str">
        <f>'FORM 1 REVENUE SUMMARY'!F8</f>
        <v>SERVICE:</v>
      </c>
      <c r="G8" s="243" t="str">
        <f>'FORM 1 REVENUE SUMMARY'!G8</f>
        <v xml:space="preserve">SERVICE: </v>
      </c>
      <c r="H8" s="243" t="str">
        <f>'FORM 1 REVENUE SUMMARY'!H8</f>
        <v xml:space="preserve">SERVICE: </v>
      </c>
    </row>
    <row r="9" spans="1:8" ht="27" customHeight="1" thickBot="1" x14ac:dyDescent="0.25">
      <c r="A9" s="32">
        <v>2</v>
      </c>
      <c r="B9" s="380"/>
      <c r="C9" s="90" t="s">
        <v>125</v>
      </c>
      <c r="D9" s="243" t="str">
        <f>'FORM 1 REVENUE SUMMARY'!D9</f>
        <v>RHTP- CHW YR1    7/1/2026 - 6/30/2027</v>
      </c>
      <c r="E9" s="243" t="str">
        <f>'FORM 1 REVENUE SUMMARY'!E9</f>
        <v>RHTP- CHW YR2    7/1/2027 - 9/30/2027</v>
      </c>
      <c r="F9" s="243" t="str">
        <f>'FORM 1 REVENUE SUMMARY'!F9</f>
        <v>PROGRAM &amp; FY:</v>
      </c>
      <c r="G9" s="243" t="str">
        <f>'FORM 1 REVENUE SUMMARY'!G9</f>
        <v>PROGRAM &amp; FY:</v>
      </c>
      <c r="H9" s="244" t="str">
        <f>'FORM 1 REVENUE SUMMARY'!H9</f>
        <v>PROGRAM &amp; FY:</v>
      </c>
    </row>
    <row r="10" spans="1:8" ht="15.75" thickBot="1" x14ac:dyDescent="0.3">
      <c r="A10" s="32">
        <v>3</v>
      </c>
      <c r="B10" s="36" t="s">
        <v>24</v>
      </c>
      <c r="C10" s="409"/>
      <c r="D10" s="409"/>
      <c r="E10" s="409"/>
      <c r="F10" s="409"/>
      <c r="G10" s="409"/>
      <c r="H10" s="410"/>
    </row>
    <row r="11" spans="1:8" x14ac:dyDescent="0.2">
      <c r="A11" s="32">
        <v>4</v>
      </c>
      <c r="B11" s="245" t="s">
        <v>156</v>
      </c>
      <c r="C11" s="246">
        <f>SUM(D11:H11)</f>
        <v>0</v>
      </c>
      <c r="D11" s="143">
        <f>+'FORM 3 PERSONNEL FY27'!F37</f>
        <v>0</v>
      </c>
      <c r="E11" s="143">
        <f>' FORM 3 PERSONNEL FY28'!F37</f>
        <v>0</v>
      </c>
      <c r="F11" s="247"/>
      <c r="G11" s="143"/>
      <c r="H11" s="248"/>
    </row>
    <row r="12" spans="1:8" x14ac:dyDescent="0.2">
      <c r="A12" s="32">
        <v>5</v>
      </c>
      <c r="B12" s="249" t="s">
        <v>157</v>
      </c>
      <c r="C12" s="246">
        <f>SUM(D12:H12)</f>
        <v>0</v>
      </c>
      <c r="D12" s="143">
        <f>+'FORM 3 PERSONNEL FY27'!F38</f>
        <v>0</v>
      </c>
      <c r="E12" s="143">
        <f>' FORM 3 PERSONNEL FY28'!F38</f>
        <v>0</v>
      </c>
      <c r="F12" s="250">
        <v>0</v>
      </c>
      <c r="G12" s="251"/>
      <c r="H12" s="252"/>
    </row>
    <row r="13" spans="1:8" ht="13.5" thickBot="1" x14ac:dyDescent="0.25">
      <c r="A13" s="32">
        <v>6</v>
      </c>
      <c r="B13" s="253" t="s">
        <v>158</v>
      </c>
      <c r="C13" s="254">
        <f>SUM(D13:H13)</f>
        <v>0</v>
      </c>
      <c r="D13" s="254"/>
      <c r="E13" s="254"/>
      <c r="F13" s="255"/>
      <c r="G13" s="256"/>
      <c r="H13" s="257"/>
    </row>
    <row r="14" spans="1:8" ht="15.75" thickBot="1" x14ac:dyDescent="0.3">
      <c r="A14" s="258">
        <v>7</v>
      </c>
      <c r="B14" s="259" t="s">
        <v>159</v>
      </c>
      <c r="C14" s="56">
        <f>IF((SUM(C11:C13))=(SUM(D14:H14)),SUM(D14:H14),"Rows &amp; Columns Not Equal")</f>
        <v>0</v>
      </c>
      <c r="D14" s="102">
        <f>SUM(D11:D13)</f>
        <v>0</v>
      </c>
      <c r="E14" s="102">
        <f>SUM(E11:E13)</f>
        <v>0</v>
      </c>
      <c r="F14" s="102">
        <f>SUM(F11:F13)</f>
        <v>0</v>
      </c>
      <c r="G14" s="102">
        <f>SUM(G11:G13)</f>
        <v>0</v>
      </c>
      <c r="H14" s="102">
        <f>SUM(H11:H13)</f>
        <v>0</v>
      </c>
    </row>
    <row r="15" spans="1:8" ht="7.5" customHeight="1" thickBot="1" x14ac:dyDescent="0.25">
      <c r="A15" s="400"/>
      <c r="B15" s="422"/>
      <c r="C15" s="422"/>
      <c r="D15" s="422"/>
      <c r="E15" s="422"/>
      <c r="F15" s="422"/>
      <c r="G15" s="422"/>
      <c r="H15" s="423"/>
    </row>
    <row r="16" spans="1:8" ht="16.5" thickBot="1" x14ac:dyDescent="0.3">
      <c r="A16" s="260">
        <v>8</v>
      </c>
      <c r="B16" s="36" t="s">
        <v>160</v>
      </c>
      <c r="C16" s="427"/>
      <c r="D16" s="428"/>
      <c r="E16" s="428"/>
      <c r="F16" s="428"/>
      <c r="G16" s="428"/>
      <c r="H16" s="429"/>
    </row>
    <row r="17" spans="1:8" ht="7.5" customHeight="1" thickBot="1" x14ac:dyDescent="0.25">
      <c r="A17" s="400"/>
      <c r="B17" s="422"/>
      <c r="C17" s="422"/>
      <c r="D17" s="422"/>
      <c r="E17" s="422"/>
      <c r="F17" s="422"/>
      <c r="G17" s="422"/>
      <c r="H17" s="423"/>
    </row>
    <row r="18" spans="1:8" ht="15.75" thickBot="1" x14ac:dyDescent="0.3">
      <c r="A18" s="260">
        <v>9</v>
      </c>
      <c r="B18" s="111" t="s">
        <v>161</v>
      </c>
      <c r="C18" s="56">
        <f>SUM(D18:H18)</f>
        <v>0</v>
      </c>
      <c r="D18" s="261"/>
      <c r="E18" s="261"/>
      <c r="F18" s="261"/>
      <c r="G18" s="261">
        <v>0</v>
      </c>
      <c r="H18" s="261"/>
    </row>
    <row r="19" spans="1:8" ht="7.5" customHeight="1" thickBot="1" x14ac:dyDescent="0.25">
      <c r="A19" s="400"/>
      <c r="B19" s="422"/>
      <c r="C19" s="422"/>
      <c r="D19" s="422"/>
      <c r="E19" s="422"/>
      <c r="F19" s="422"/>
      <c r="G19" s="422"/>
      <c r="H19" s="423"/>
    </row>
    <row r="20" spans="1:8" ht="15.75" thickBot="1" x14ac:dyDescent="0.3">
      <c r="A20" s="87">
        <v>10</v>
      </c>
      <c r="B20" s="112" t="s">
        <v>162</v>
      </c>
      <c r="C20" s="409"/>
      <c r="D20" s="409"/>
      <c r="E20" s="409"/>
      <c r="F20" s="409"/>
      <c r="G20" s="409"/>
      <c r="H20" s="410"/>
    </row>
    <row r="21" spans="1:8" x14ac:dyDescent="0.2">
      <c r="A21" s="32">
        <v>11</v>
      </c>
      <c r="B21" s="245" t="s">
        <v>163</v>
      </c>
      <c r="C21" s="143">
        <f>SUM(D21:H21)</f>
        <v>0</v>
      </c>
      <c r="D21" s="143">
        <f>'FORM 5 EXPENSE DETAILS FY27'!D15</f>
        <v>0</v>
      </c>
      <c r="E21" s="143">
        <f>'FORM 5 EXPENSE DETAILS FY28'!D15</f>
        <v>0</v>
      </c>
      <c r="F21" s="247"/>
      <c r="G21" s="143"/>
      <c r="H21" s="248"/>
    </row>
    <row r="22" spans="1:8" x14ac:dyDescent="0.2">
      <c r="A22" s="32">
        <v>12</v>
      </c>
      <c r="B22" s="262" t="s">
        <v>102</v>
      </c>
      <c r="C22" s="143">
        <f>SUM(D22:H22)</f>
        <v>0</v>
      </c>
      <c r="D22" s="143">
        <f>'FORM 5 EXPENSE DETAILS FY27'!D17</f>
        <v>0</v>
      </c>
      <c r="E22" s="143">
        <f>'FORM 5 EXPENSE DETAILS FY28'!D17</f>
        <v>0</v>
      </c>
      <c r="F22" s="263"/>
      <c r="G22" s="251"/>
      <c r="H22" s="264"/>
    </row>
    <row r="23" spans="1:8" x14ac:dyDescent="0.2">
      <c r="A23" s="32">
        <v>13</v>
      </c>
      <c r="B23" s="262" t="s">
        <v>164</v>
      </c>
      <c r="C23" s="143">
        <f t="shared" ref="C23:C40" si="0">SUM(D23:H23)</f>
        <v>0</v>
      </c>
      <c r="D23" s="143">
        <f>'FORM 5 EXPENSE DETAILS FY27'!D19</f>
        <v>0</v>
      </c>
      <c r="E23" s="143">
        <f>'FORM 5 EXPENSE DETAILS FY28'!D19</f>
        <v>0</v>
      </c>
      <c r="F23" s="263"/>
      <c r="G23" s="251"/>
      <c r="H23" s="264"/>
    </row>
    <row r="24" spans="1:8" x14ac:dyDescent="0.2">
      <c r="A24" s="32">
        <v>14</v>
      </c>
      <c r="B24" s="262" t="s">
        <v>104</v>
      </c>
      <c r="C24" s="143">
        <f t="shared" si="0"/>
        <v>0</v>
      </c>
      <c r="D24" s="143">
        <f>'FORM 5 EXPENSE DETAILS FY27'!D21</f>
        <v>0</v>
      </c>
      <c r="E24" s="143">
        <f>'FORM 5 EXPENSE DETAILS FY28'!D21</f>
        <v>0</v>
      </c>
      <c r="F24" s="263"/>
      <c r="G24" s="251"/>
      <c r="H24" s="264"/>
    </row>
    <row r="25" spans="1:8" x14ac:dyDescent="0.2">
      <c r="A25" s="32">
        <v>15</v>
      </c>
      <c r="B25" s="262" t="s">
        <v>105</v>
      </c>
      <c r="C25" s="143">
        <f t="shared" si="0"/>
        <v>0</v>
      </c>
      <c r="D25" s="143">
        <f>'FORM 5 EXPENSE DETAILS FY27'!D23</f>
        <v>0</v>
      </c>
      <c r="E25" s="143">
        <f>'FORM 5 EXPENSE DETAILS FY28'!D23</f>
        <v>0</v>
      </c>
      <c r="F25" s="263"/>
      <c r="G25" s="251"/>
      <c r="H25" s="264"/>
    </row>
    <row r="26" spans="1:8" x14ac:dyDescent="0.2">
      <c r="A26" s="32">
        <v>16</v>
      </c>
      <c r="B26" s="262" t="s">
        <v>106</v>
      </c>
      <c r="C26" s="143">
        <f t="shared" si="0"/>
        <v>0</v>
      </c>
      <c r="D26" s="143">
        <f>'FORM 5 EXPENSE DETAILS FY27'!D25</f>
        <v>0</v>
      </c>
      <c r="E26" s="143">
        <f>'FORM 5 EXPENSE DETAILS FY28'!D25</f>
        <v>0</v>
      </c>
      <c r="F26" s="263"/>
      <c r="G26" s="251"/>
      <c r="H26" s="264"/>
    </row>
    <row r="27" spans="1:8" x14ac:dyDescent="0.2">
      <c r="A27" s="32">
        <v>17</v>
      </c>
      <c r="B27" s="262" t="s">
        <v>107</v>
      </c>
      <c r="C27" s="143">
        <f t="shared" si="0"/>
        <v>0</v>
      </c>
      <c r="D27" s="143">
        <f>'FORM 5 EXPENSE DETAILS FY27'!D27</f>
        <v>0</v>
      </c>
      <c r="E27" s="143">
        <f>'FORM 5 EXPENSE DETAILS FY28'!D27</f>
        <v>0</v>
      </c>
      <c r="F27" s="263"/>
      <c r="G27" s="251"/>
      <c r="H27" s="264"/>
    </row>
    <row r="28" spans="1:8" x14ac:dyDescent="0.2">
      <c r="A28" s="32">
        <v>18</v>
      </c>
      <c r="B28" s="262" t="s">
        <v>108</v>
      </c>
      <c r="C28" s="143">
        <f t="shared" si="0"/>
        <v>0</v>
      </c>
      <c r="D28" s="143">
        <f>'FORM 5 EXPENSE DETAILS FY27'!D29</f>
        <v>0</v>
      </c>
      <c r="E28" s="143">
        <f>'FORM 5 EXPENSE DETAILS FY28'!D29</f>
        <v>0</v>
      </c>
      <c r="F28" s="263"/>
      <c r="G28" s="251"/>
      <c r="H28" s="264"/>
    </row>
    <row r="29" spans="1:8" x14ac:dyDescent="0.2">
      <c r="A29" s="32">
        <v>19</v>
      </c>
      <c r="B29" s="262" t="s">
        <v>109</v>
      </c>
      <c r="C29" s="143">
        <f t="shared" si="0"/>
        <v>0</v>
      </c>
      <c r="D29" s="143">
        <f>'FORM 5 EXPENSE DETAILS FY27'!D31</f>
        <v>0</v>
      </c>
      <c r="E29" s="143">
        <f>'FORM 5 EXPENSE DETAILS FY28'!D31</f>
        <v>0</v>
      </c>
      <c r="F29" s="263"/>
      <c r="G29" s="251"/>
      <c r="H29" s="264"/>
    </row>
    <row r="30" spans="1:8" x14ac:dyDescent="0.2">
      <c r="A30" s="32">
        <v>20</v>
      </c>
      <c r="B30" s="262" t="s">
        <v>165</v>
      </c>
      <c r="C30" s="143">
        <f t="shared" si="0"/>
        <v>0</v>
      </c>
      <c r="D30" s="143">
        <f>'FORM 5 EXPENSE DETAILS FY27'!D33</f>
        <v>0</v>
      </c>
      <c r="E30" s="143">
        <f>'FORM 5 EXPENSE DETAILS FY28'!D33</f>
        <v>0</v>
      </c>
      <c r="F30" s="263"/>
      <c r="G30" s="251"/>
      <c r="H30" s="264"/>
    </row>
    <row r="31" spans="1:8" x14ac:dyDescent="0.2">
      <c r="A31" s="32">
        <v>21</v>
      </c>
      <c r="B31" s="262" t="s">
        <v>111</v>
      </c>
      <c r="C31" s="143">
        <f t="shared" si="0"/>
        <v>0</v>
      </c>
      <c r="D31" s="143">
        <f>'FORM 5 EXPENSE DETAILS FY27'!D35</f>
        <v>0</v>
      </c>
      <c r="E31" s="143">
        <f>'FORM 5 EXPENSE DETAILS FY28'!D35</f>
        <v>0</v>
      </c>
      <c r="F31" s="263"/>
      <c r="G31" s="251"/>
      <c r="H31" s="264"/>
    </row>
    <row r="32" spans="1:8" x14ac:dyDescent="0.2">
      <c r="A32" s="32">
        <v>22</v>
      </c>
      <c r="B32" s="262" t="s">
        <v>166</v>
      </c>
      <c r="C32" s="143">
        <f t="shared" si="0"/>
        <v>0</v>
      </c>
      <c r="D32" s="143">
        <f>'FORM 5 EXPENSE DETAILS FY27'!D37</f>
        <v>0</v>
      </c>
      <c r="E32" s="143">
        <f>'FORM 5 EXPENSE DETAILS FY28'!D37</f>
        <v>0</v>
      </c>
      <c r="F32" s="263"/>
      <c r="G32" s="251"/>
      <c r="H32" s="264"/>
    </row>
    <row r="33" spans="1:96" x14ac:dyDescent="0.2">
      <c r="A33" s="32">
        <v>23</v>
      </c>
      <c r="B33" s="262" t="s">
        <v>167</v>
      </c>
      <c r="C33" s="143">
        <f t="shared" si="0"/>
        <v>0</v>
      </c>
      <c r="D33" s="143">
        <f>'FORM 5 EXPENSE DETAILS FY27'!D39</f>
        <v>0</v>
      </c>
      <c r="E33" s="143">
        <f>'FORM 5 EXPENSE DETAILS FY28'!D39</f>
        <v>0</v>
      </c>
      <c r="F33" s="263"/>
      <c r="G33" s="251"/>
      <c r="H33" s="264"/>
    </row>
    <row r="34" spans="1:96" x14ac:dyDescent="0.2">
      <c r="A34" s="32">
        <v>24</v>
      </c>
      <c r="B34" s="262" t="s">
        <v>168</v>
      </c>
      <c r="C34" s="143">
        <f t="shared" si="0"/>
        <v>0</v>
      </c>
      <c r="D34" s="143">
        <f>'FORM 3 PERSONNEL FY27'!G51</f>
        <v>0</v>
      </c>
      <c r="E34" s="251">
        <f>' FORM 3 PERSONNEL FY28'!G51</f>
        <v>0</v>
      </c>
      <c r="F34" s="263"/>
      <c r="G34" s="251"/>
      <c r="H34" s="264"/>
    </row>
    <row r="35" spans="1:96" x14ac:dyDescent="0.2">
      <c r="A35" s="32">
        <v>25</v>
      </c>
      <c r="B35" s="262" t="s">
        <v>169</v>
      </c>
      <c r="C35" s="143">
        <f t="shared" si="0"/>
        <v>0</v>
      </c>
      <c r="D35" s="143">
        <f>'FORM 5 EXPENSE DETAILS FY27'!D41</f>
        <v>0</v>
      </c>
      <c r="E35" s="251">
        <f>'FORM 5 EXPENSE DETAILS FY28'!D41</f>
        <v>0</v>
      </c>
      <c r="F35" s="263"/>
      <c r="G35" s="251"/>
      <c r="H35" s="264"/>
    </row>
    <row r="36" spans="1:96" x14ac:dyDescent="0.2">
      <c r="A36" s="32">
        <v>26</v>
      </c>
      <c r="B36" s="262" t="s">
        <v>115</v>
      </c>
      <c r="C36" s="143">
        <f t="shared" si="0"/>
        <v>0</v>
      </c>
      <c r="D36" s="143">
        <f>'FORM 5 EXPENSE DETAILS FY27'!D43</f>
        <v>0</v>
      </c>
      <c r="E36" s="251">
        <f>'FORM 5 EXPENSE DETAILS FY28'!D43</f>
        <v>0</v>
      </c>
      <c r="F36" s="263"/>
      <c r="G36" s="251"/>
      <c r="H36" s="264"/>
    </row>
    <row r="37" spans="1:96" x14ac:dyDescent="0.2">
      <c r="A37" s="32">
        <v>27</v>
      </c>
      <c r="B37" s="262" t="s">
        <v>116</v>
      </c>
      <c r="C37" s="143">
        <f t="shared" si="0"/>
        <v>0</v>
      </c>
      <c r="D37" s="143">
        <f>'FORM 5 EXPENSE DETAILS FY27'!D45</f>
        <v>0</v>
      </c>
      <c r="E37" s="251">
        <f>'FORM 5 EXPENSE DETAILS FY28'!D45</f>
        <v>0</v>
      </c>
      <c r="F37" s="263"/>
      <c r="G37" s="251"/>
      <c r="H37" s="264"/>
    </row>
    <row r="38" spans="1:96" x14ac:dyDescent="0.2">
      <c r="A38" s="32">
        <v>28</v>
      </c>
      <c r="B38" s="249" t="s">
        <v>158</v>
      </c>
      <c r="C38" s="143">
        <f t="shared" si="0"/>
        <v>0</v>
      </c>
      <c r="D38" s="143"/>
      <c r="E38" s="251"/>
      <c r="F38" s="250"/>
      <c r="G38" s="251"/>
      <c r="H38" s="252"/>
    </row>
    <row r="39" spans="1:96" x14ac:dyDescent="0.2">
      <c r="A39" s="258">
        <v>29</v>
      </c>
      <c r="B39" s="265" t="s">
        <v>117</v>
      </c>
      <c r="C39" s="143">
        <f t="shared" si="0"/>
        <v>0</v>
      </c>
      <c r="D39" s="246">
        <f>'FORM 5 EXPENSE DETAILS FY27'!D47</f>
        <v>0</v>
      </c>
      <c r="E39" s="251">
        <f>'FORM 5 EXPENSE DETAILS FY28'!D47</f>
        <v>0</v>
      </c>
      <c r="F39" s="250"/>
      <c r="G39" s="246"/>
      <c r="H39" s="252"/>
    </row>
    <row r="40" spans="1:96" ht="13.5" thickBot="1" x14ac:dyDescent="0.25">
      <c r="A40" s="258">
        <v>30</v>
      </c>
      <c r="B40" s="265" t="s">
        <v>170</v>
      </c>
      <c r="C40" s="143">
        <f t="shared" si="0"/>
        <v>0</v>
      </c>
      <c r="D40" s="246">
        <f>'FORM 5 EXPENSE DETAILS FY27'!D49</f>
        <v>0</v>
      </c>
      <c r="E40" s="251">
        <f>'FORM 5 EXPENSE DETAILS FY28'!D49</f>
        <v>0</v>
      </c>
      <c r="F40" s="250"/>
      <c r="G40" s="246"/>
      <c r="H40" s="252"/>
    </row>
    <row r="41" spans="1:96" s="114" customFormat="1" ht="15.75" thickBot="1" x14ac:dyDescent="0.3">
      <c r="A41" s="258">
        <v>31</v>
      </c>
      <c r="B41" s="266" t="s">
        <v>171</v>
      </c>
      <c r="C41" s="56">
        <f>IF((SUM(C21:C40))=(SUM(D41:H41)),SUM(D41:H41),"Rows &amp; Columns Not Equal")</f>
        <v>0</v>
      </c>
      <c r="D41" s="102">
        <f>SUM(D21:D40)</f>
        <v>0</v>
      </c>
      <c r="E41" s="102">
        <f>SUM(E21:E40)</f>
        <v>0</v>
      </c>
      <c r="F41" s="102">
        <f>SUM(F21:F40)</f>
        <v>0</v>
      </c>
      <c r="G41" s="102">
        <f>SUM(G21:G40)</f>
        <v>0</v>
      </c>
      <c r="H41" s="102">
        <f>SUM(H21:H40)</f>
        <v>0</v>
      </c>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row>
    <row r="42" spans="1:96" ht="7.5" customHeight="1" thickBot="1" x14ac:dyDescent="0.25">
      <c r="A42" s="400"/>
      <c r="B42" s="422"/>
      <c r="C42" s="422"/>
      <c r="D42" s="422"/>
      <c r="E42" s="422"/>
      <c r="F42" s="422"/>
      <c r="G42" s="422"/>
      <c r="H42" s="423"/>
    </row>
    <row r="43" spans="1:96" s="114" customFormat="1" ht="15.75" thickBot="1" x14ac:dyDescent="0.3">
      <c r="A43" s="49">
        <v>32</v>
      </c>
      <c r="B43" s="267" t="s">
        <v>172</v>
      </c>
      <c r="C43" s="56">
        <f>+D43+E43</f>
        <v>0</v>
      </c>
      <c r="D43" s="56">
        <f>ROUND(SUM(D50*D51),0)</f>
        <v>0</v>
      </c>
      <c r="E43" s="56">
        <f>ROUND(SUM(E50*E51),0)</f>
        <v>0</v>
      </c>
      <c r="F43" s="56">
        <f t="shared" ref="F43:H43" si="1">SUM(F50*F51)</f>
        <v>0</v>
      </c>
      <c r="G43" s="56">
        <f t="shared" si="1"/>
        <v>0</v>
      </c>
      <c r="H43" s="56">
        <f t="shared" si="1"/>
        <v>0</v>
      </c>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row>
    <row r="44" spans="1:96" ht="15.75" thickBot="1" x14ac:dyDescent="0.3">
      <c r="A44" s="87">
        <v>33</v>
      </c>
      <c r="B44" s="36" t="s">
        <v>173</v>
      </c>
      <c r="C44" s="56">
        <f>IF((SUM(C41,C43))=(SUM(D44:H44)),SUM(D44:H44),"Rows &amp; Columns Not Equal")</f>
        <v>0</v>
      </c>
      <c r="D44" s="56">
        <f>SUM(D41,D43)</f>
        <v>0</v>
      </c>
      <c r="E44" s="56">
        <f>SUM(E41,E43)</f>
        <v>0</v>
      </c>
      <c r="F44" s="56">
        <f>SUM(F41,F43)</f>
        <v>0</v>
      </c>
      <c r="G44" s="56">
        <f>SUM(G41,G43)</f>
        <v>0</v>
      </c>
      <c r="H44" s="56">
        <f>SUM(H41,H43)</f>
        <v>0</v>
      </c>
    </row>
    <row r="45" spans="1:96" ht="9" customHeight="1" thickBot="1" x14ac:dyDescent="0.25">
      <c r="A45" s="406"/>
      <c r="B45" s="406"/>
      <c r="C45" s="406"/>
      <c r="D45" s="406"/>
      <c r="E45" s="406"/>
      <c r="F45" s="406"/>
      <c r="G45" s="406"/>
      <c r="H45" s="406"/>
    </row>
    <row r="46" spans="1:96" ht="15.75" thickBot="1" x14ac:dyDescent="0.3">
      <c r="A46" s="32">
        <v>34</v>
      </c>
      <c r="B46" s="36" t="s">
        <v>174</v>
      </c>
      <c r="C46" s="56">
        <f>IF((SUM(C14,C18,C41,C43))=(SUM(D46:H46)),SUM(D46:H46),"Rows &amp; Columns Not Equal")</f>
        <v>0</v>
      </c>
      <c r="D46" s="56">
        <f>D14+D16+D18+D44</f>
        <v>0</v>
      </c>
      <c r="E46" s="56">
        <f>E14+E16+E18+E44</f>
        <v>0</v>
      </c>
      <c r="F46" s="56">
        <f>F14+F16+F18+F44</f>
        <v>0</v>
      </c>
      <c r="G46" s="56">
        <f>G14+G16+G18+G44</f>
        <v>0</v>
      </c>
      <c r="H46" s="56">
        <f>H14+H16+H18+H44</f>
        <v>0</v>
      </c>
    </row>
    <row r="47" spans="1:96" ht="9" customHeight="1" thickBot="1" x14ac:dyDescent="0.25">
      <c r="A47" s="406"/>
      <c r="B47" s="406"/>
      <c r="C47" s="406"/>
      <c r="D47" s="406"/>
      <c r="E47" s="406"/>
      <c r="F47" s="406"/>
      <c r="G47" s="406"/>
      <c r="H47" s="406"/>
    </row>
    <row r="48" spans="1:96" ht="15.75" thickBot="1" x14ac:dyDescent="0.3">
      <c r="A48" s="32">
        <v>35</v>
      </c>
      <c r="B48" s="36" t="s">
        <v>175</v>
      </c>
      <c r="C48" s="242">
        <f>+Budget!C13</f>
        <v>0</v>
      </c>
    </row>
    <row r="49" spans="1:8" ht="9" customHeight="1" thickBot="1" x14ac:dyDescent="0.25">
      <c r="A49" s="406"/>
      <c r="B49" s="406"/>
      <c r="C49" s="406"/>
      <c r="D49" s="406"/>
      <c r="E49" s="406"/>
      <c r="F49" s="406"/>
      <c r="G49" s="406"/>
      <c r="H49" s="406"/>
    </row>
    <row r="50" spans="1:8" ht="15.75" thickBot="1" x14ac:dyDescent="0.3">
      <c r="A50" s="268">
        <v>36</v>
      </c>
      <c r="B50" s="63" t="s">
        <v>176</v>
      </c>
      <c r="C50" s="56">
        <f>SUM(D50:H50)</f>
        <v>0</v>
      </c>
      <c r="D50" s="56">
        <f>+'FORM 4 INDIRECT ALLOCATED FY27'!I31+'FORM 4 INDIRECT ALLOCATED FY27'!I30+'FORM 4 INDIRECT ALLOCATED FY27'!I32</f>
        <v>0</v>
      </c>
      <c r="E50" s="56">
        <f>+'FORM 4 INDIRECT ALLOCATED FY28'!I31</f>
        <v>0</v>
      </c>
      <c r="F50" s="56"/>
      <c r="G50" s="56"/>
      <c r="H50" s="56"/>
    </row>
    <row r="51" spans="1:8" ht="15.75" thickBot="1" x14ac:dyDescent="0.3">
      <c r="A51" s="268">
        <v>37</v>
      </c>
      <c r="B51" s="269" t="s">
        <v>177</v>
      </c>
      <c r="C51" s="270"/>
      <c r="D51" s="270">
        <f>+'FORM 4 INDIRECT ALLOCATED FY27'!F16+'FORM 4 INDIRECT ALLOCATED FY27'!F36</f>
        <v>0</v>
      </c>
      <c r="E51" s="270">
        <f>('FORM 4 INDIRECT ALLOCATED FY28'!F16+'FORM 4 INDIRECT ALLOCATED FY28'!F36)</f>
        <v>0.15</v>
      </c>
      <c r="F51" s="270">
        <f>IF(ISNUMBER('FORM 4 INDIRECT ALLOCATED FY27'!$F$16),'FORM 4 INDIRECT ALLOCATED FY27'!$F$16,'FORM 4 INDIRECT ALLOCATED FY27'!$F$36)</f>
        <v>0</v>
      </c>
      <c r="G51" s="270">
        <f>IF(ISNUMBER('FORM 4 INDIRECT ALLOCATED FY27'!$F$16),'FORM 4 INDIRECT ALLOCATED FY27'!$F$16,'FORM 4 INDIRECT ALLOCATED FY27'!$F$36)</f>
        <v>0</v>
      </c>
      <c r="H51" s="270">
        <f>IF(ISNUMBER('FORM 4 INDIRECT ALLOCATED FY27'!$F$16),'FORM 4 INDIRECT ALLOCATED FY27'!$F$16,'FORM 4 INDIRECT ALLOCATED FY27'!$F$36)</f>
        <v>0</v>
      </c>
    </row>
  </sheetData>
  <sheetProtection algorithmName="SHA-512" hashValue="HAZdE+8Ts4ukiX+OuQvduBTkKVL4Ns/z6FIxZiG1PT/mnolHb252DyN3EhEYeDaOx58uOqfwLk8dhCL31srD6g==" saltValue="VQlKE4VYHFMfP8ku7+xGtA==" spinCount="100000" sheet="1" selectLockedCells="1"/>
  <customSheetViews>
    <customSheetView guid="{0F448C01-0916-11D7-8736-000347DC81D3}" showRuler="0">
      <pageMargins left="0" right="0" top="0" bottom="0" header="0" footer="0"/>
      <pageSetup orientation="landscape" r:id="rId1"/>
      <headerFooter alignWithMargins="0"/>
    </customSheetView>
  </customSheetViews>
  <mergeCells count="18">
    <mergeCell ref="A49:H49"/>
    <mergeCell ref="D5:H5"/>
    <mergeCell ref="B8:B9"/>
    <mergeCell ref="C10:H10"/>
    <mergeCell ref="C20:H20"/>
    <mergeCell ref="A15:H15"/>
    <mergeCell ref="A17:H17"/>
    <mergeCell ref="A19:H19"/>
    <mergeCell ref="A47:H47"/>
    <mergeCell ref="A45:H45"/>
    <mergeCell ref="C16:H16"/>
    <mergeCell ref="D1:H1"/>
    <mergeCell ref="D2:H2"/>
    <mergeCell ref="D3:H3"/>
    <mergeCell ref="D4:H4"/>
    <mergeCell ref="A42:H42"/>
    <mergeCell ref="A6:H6"/>
    <mergeCell ref="A1:B2"/>
  </mergeCells>
  <phoneticPr fontId="0" type="noConversion"/>
  <printOptions horizontalCentered="1" gridLines="1"/>
  <pageMargins left="0.25" right="0.25" top="0.75" bottom="0.75" header="0.3" footer="0.3"/>
  <pageSetup scale="72" orientation="landscape" r:id="rId2"/>
  <headerFooter scaleWithDoc="0" alignWithMargins="0">
    <oddFooter>&amp;LLast Updated: 10/16/2025&amp;CVs. 2026-2&amp;RBudget Form 2</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51"/>
  <sheetViews>
    <sheetView showGridLines="0" showZeros="0" topLeftCell="A5" zoomScaleNormal="100" workbookViewId="0">
      <selection activeCell="E15" sqref="E15"/>
    </sheetView>
  </sheetViews>
  <sheetFormatPr defaultColWidth="9.140625" defaultRowHeight="12.75" x14ac:dyDescent="0.2"/>
  <cols>
    <col min="1" max="1" width="4" style="53" bestFit="1" customWidth="1"/>
    <col min="2" max="2" width="28.7109375" style="23" bestFit="1" customWidth="1"/>
    <col min="3" max="3" width="21.7109375" style="23" customWidth="1"/>
    <col min="4" max="4" width="29.42578125" style="23" customWidth="1"/>
    <col min="5" max="7" width="32" style="23" customWidth="1"/>
    <col min="8" max="8" width="11.140625" style="23" customWidth="1"/>
    <col min="9" max="16384" width="9.140625" style="23"/>
  </cols>
  <sheetData>
    <row r="1" spans="1:9" ht="16.899999999999999" customHeight="1" x14ac:dyDescent="0.25">
      <c r="A1" s="396" t="s">
        <v>11</v>
      </c>
      <c r="B1" s="430"/>
      <c r="C1" s="397"/>
      <c r="D1" s="22" t="s">
        <v>12</v>
      </c>
      <c r="E1" s="413" t="str">
        <f>'FORM 1 REVENUE SUMMARY'!D1</f>
        <v xml:space="preserve">Sub recipient - </v>
      </c>
      <c r="F1" s="414"/>
      <c r="G1" s="415"/>
      <c r="H1" s="137"/>
      <c r="I1" s="137"/>
    </row>
    <row r="2" spans="1:9" ht="16.899999999999999" customHeight="1" x14ac:dyDescent="0.25">
      <c r="A2" s="398"/>
      <c r="B2" s="431"/>
      <c r="C2" s="399"/>
      <c r="D2" s="26" t="s">
        <v>13</v>
      </c>
      <c r="E2" s="416" t="str">
        <f>'FORM 1 REVENUE SUMMARY'!D2</f>
        <v>Rural Health Transformation Program - Population Health</v>
      </c>
      <c r="F2" s="417"/>
      <c r="G2" s="418"/>
      <c r="H2" s="137"/>
      <c r="I2" s="137"/>
    </row>
    <row r="3" spans="1:9" ht="16.899999999999999" customHeight="1" x14ac:dyDescent="0.25">
      <c r="A3" s="24"/>
      <c r="B3" s="25"/>
      <c r="C3" s="316"/>
      <c r="D3" s="26" t="s">
        <v>14</v>
      </c>
      <c r="E3" s="419">
        <f>+'CS RIDER F-1 ASF FY27'!C11</f>
        <v>46296</v>
      </c>
      <c r="F3" s="420"/>
      <c r="G3" s="421"/>
      <c r="H3" s="236"/>
      <c r="I3" s="236"/>
    </row>
    <row r="4" spans="1:9" ht="16.899999999999999" customHeight="1" x14ac:dyDescent="0.25">
      <c r="A4" s="24"/>
      <c r="B4" s="25"/>
      <c r="C4" s="316"/>
      <c r="D4" s="26" t="s">
        <v>15</v>
      </c>
      <c r="E4" s="419">
        <f>+'CS RIDER F-1 ASF FY27'!C12</f>
        <v>46660</v>
      </c>
      <c r="F4" s="420"/>
      <c r="G4" s="421"/>
      <c r="H4" s="236"/>
      <c r="I4" s="236"/>
    </row>
    <row r="5" spans="1:9" ht="16.899999999999999" customHeight="1" thickBot="1" x14ac:dyDescent="0.3">
      <c r="A5" s="435"/>
      <c r="B5" s="436"/>
      <c r="C5" s="437"/>
      <c r="D5" s="27" t="s">
        <v>16</v>
      </c>
      <c r="E5" s="416" t="str">
        <f>'FORM 1 REVENUE SUMMARY'!D5</f>
        <v>COM-27-0826</v>
      </c>
      <c r="F5" s="417"/>
      <c r="G5" s="418"/>
      <c r="H5" s="137"/>
      <c r="I5" s="137"/>
    </row>
    <row r="6" spans="1:9" ht="16.899999999999999" customHeight="1" thickBot="1" x14ac:dyDescent="0.3">
      <c r="A6" s="208"/>
      <c r="B6" s="209"/>
      <c r="C6" s="212"/>
      <c r="D6" s="111" t="s">
        <v>13</v>
      </c>
      <c r="E6" s="432" t="str">
        <f>'FORM 1 REVENUE SUMMARY'!D9</f>
        <v>RHTP- CHW YR1    7/1/2026 - 6/30/2027</v>
      </c>
      <c r="F6" s="433"/>
      <c r="G6" s="434"/>
      <c r="I6" s="28"/>
    </row>
    <row r="7" spans="1:9" ht="17.25" thickTop="1" thickBot="1" x14ac:dyDescent="0.3">
      <c r="A7" s="452" t="s">
        <v>17</v>
      </c>
      <c r="B7" s="382"/>
      <c r="C7" s="382"/>
      <c r="D7" s="382"/>
      <c r="E7" s="382"/>
      <c r="F7" s="382"/>
      <c r="G7" s="453"/>
    </row>
    <row r="8" spans="1:9" s="28" customFormat="1" ht="14.25" thickTop="1" thickBot="1" x14ac:dyDescent="0.25">
      <c r="A8" s="29" t="s">
        <v>18</v>
      </c>
      <c r="B8" s="443" t="s">
        <v>19</v>
      </c>
      <c r="C8" s="444"/>
      <c r="D8" s="30" t="s">
        <v>20</v>
      </c>
      <c r="E8" s="30" t="s">
        <v>21</v>
      </c>
      <c r="F8" s="30" t="s">
        <v>22</v>
      </c>
      <c r="G8" s="30" t="s">
        <v>23</v>
      </c>
      <c r="H8" s="31"/>
    </row>
    <row r="9" spans="1:9" ht="16.5" thickBot="1" x14ac:dyDescent="0.3">
      <c r="A9" s="314"/>
      <c r="B9" s="447" t="s">
        <v>24</v>
      </c>
      <c r="C9" s="448"/>
      <c r="D9" s="440"/>
      <c r="E9" s="409"/>
      <c r="F9" s="409"/>
      <c r="G9" s="410"/>
      <c r="H9" s="31"/>
      <c r="I9" s="28"/>
    </row>
    <row r="10" spans="1:9" ht="39" thickBot="1" x14ac:dyDescent="0.25">
      <c r="A10" s="32"/>
      <c r="B10" s="454" t="s">
        <v>25</v>
      </c>
      <c r="C10" s="455"/>
      <c r="D10" s="33" t="s">
        <v>26</v>
      </c>
      <c r="E10" s="33" t="s">
        <v>27</v>
      </c>
      <c r="F10" s="33" t="s">
        <v>28</v>
      </c>
      <c r="G10" s="33" t="s">
        <v>29</v>
      </c>
      <c r="H10" s="34"/>
    </row>
    <row r="11" spans="1:9" ht="15.75" thickBot="1" x14ac:dyDescent="0.3">
      <c r="A11" s="32">
        <v>1</v>
      </c>
      <c r="B11" s="445" t="s">
        <v>30</v>
      </c>
      <c r="C11" s="446"/>
      <c r="D11" s="440"/>
      <c r="E11" s="409"/>
      <c r="F11" s="409"/>
      <c r="G11" s="410"/>
    </row>
    <row r="12" spans="1:9" x14ac:dyDescent="0.2">
      <c r="A12" s="32">
        <v>2</v>
      </c>
      <c r="B12" s="441" t="str">
        <f>+Budget!C28&amp;", "&amp;Budget!B28</f>
        <v xml:space="preserve">, </v>
      </c>
      <c r="C12" s="449"/>
      <c r="D12" s="165"/>
      <c r="E12" s="147">
        <f>+Budget!D28</f>
        <v>0</v>
      </c>
      <c r="F12" s="147">
        <f>2080*Budget!E28/12*9</f>
        <v>0</v>
      </c>
      <c r="G12" s="183">
        <f>+ROUND(E12/2080*F12,0)</f>
        <v>0</v>
      </c>
    </row>
    <row r="13" spans="1:9" x14ac:dyDescent="0.2">
      <c r="A13" s="32">
        <v>3</v>
      </c>
      <c r="B13" s="441" t="str">
        <f>+Budget!C29&amp;", "&amp;Budget!B29</f>
        <v xml:space="preserve">, </v>
      </c>
      <c r="C13" s="449"/>
      <c r="D13" s="156"/>
      <c r="E13" s="147">
        <f>+Budget!D29</f>
        <v>0</v>
      </c>
      <c r="F13" s="147">
        <f>2080*Budget!E29/12*9</f>
        <v>0</v>
      </c>
      <c r="G13" s="183">
        <f t="shared" ref="G13:G15" si="0">+ROUND(E13/2080*F13,0)</f>
        <v>0</v>
      </c>
    </row>
    <row r="14" spans="1:9" x14ac:dyDescent="0.2">
      <c r="A14" s="32">
        <v>4</v>
      </c>
      <c r="B14" s="441" t="str">
        <f>+Budget!C30&amp;", "&amp;Budget!B30</f>
        <v xml:space="preserve">, </v>
      </c>
      <c r="C14" s="449"/>
      <c r="D14" s="156"/>
      <c r="E14" s="147">
        <f>+Budget!D30</f>
        <v>0</v>
      </c>
      <c r="F14" s="147">
        <f>2080*Budget!E30/12*9</f>
        <v>0</v>
      </c>
      <c r="G14" s="183">
        <f t="shared" si="0"/>
        <v>0</v>
      </c>
    </row>
    <row r="15" spans="1:9" x14ac:dyDescent="0.2">
      <c r="A15" s="32">
        <v>5</v>
      </c>
      <c r="B15" s="441" t="str">
        <f>+Budget!C31&amp;", "&amp;Budget!B31</f>
        <v xml:space="preserve">, </v>
      </c>
      <c r="C15" s="449"/>
      <c r="D15" s="156"/>
      <c r="E15" s="147">
        <f>+Budget!D31</f>
        <v>0</v>
      </c>
      <c r="F15" s="147">
        <f>2080*Budget!E31/12*9</f>
        <v>0</v>
      </c>
      <c r="G15" s="183">
        <f t="shared" si="0"/>
        <v>0</v>
      </c>
    </row>
    <row r="16" spans="1:9" x14ac:dyDescent="0.2">
      <c r="A16" s="32">
        <v>6</v>
      </c>
      <c r="B16" s="441"/>
      <c r="C16" s="449"/>
      <c r="D16" s="156"/>
      <c r="E16" s="147"/>
      <c r="F16" s="147"/>
      <c r="G16" s="183"/>
    </row>
    <row r="17" spans="1:11" x14ac:dyDescent="0.2">
      <c r="A17" s="32">
        <v>7</v>
      </c>
      <c r="B17" s="441"/>
      <c r="C17" s="449"/>
      <c r="D17" s="156"/>
      <c r="E17" s="147"/>
      <c r="F17" s="147"/>
      <c r="G17" s="183"/>
    </row>
    <row r="18" spans="1:11" x14ac:dyDescent="0.2">
      <c r="A18" s="32">
        <v>8</v>
      </c>
      <c r="B18" s="441"/>
      <c r="C18" s="449"/>
      <c r="D18" s="156"/>
      <c r="E18" s="147"/>
      <c r="F18" s="147"/>
      <c r="G18" s="183"/>
      <c r="K18" s="23">
        <f>+J18-I18</f>
        <v>0</v>
      </c>
    </row>
    <row r="19" spans="1:11" x14ac:dyDescent="0.2">
      <c r="A19" s="32">
        <v>9</v>
      </c>
      <c r="B19" s="441"/>
      <c r="C19" s="442"/>
      <c r="D19" s="156"/>
      <c r="E19" s="147"/>
      <c r="F19" s="147"/>
      <c r="G19" s="183"/>
    </row>
    <row r="20" spans="1:11" x14ac:dyDescent="0.2">
      <c r="A20" s="32">
        <v>10</v>
      </c>
      <c r="B20" s="441"/>
      <c r="C20" s="442"/>
      <c r="D20" s="156"/>
      <c r="E20" s="147"/>
      <c r="F20" s="147"/>
      <c r="G20" s="183"/>
    </row>
    <row r="21" spans="1:11" x14ac:dyDescent="0.2">
      <c r="A21" s="32">
        <v>11</v>
      </c>
      <c r="B21" s="441"/>
      <c r="C21" s="442"/>
      <c r="D21" s="156"/>
      <c r="E21" s="147"/>
      <c r="F21" s="147"/>
      <c r="G21" s="183"/>
    </row>
    <row r="22" spans="1:11" x14ac:dyDescent="0.2">
      <c r="A22" s="32">
        <v>12</v>
      </c>
      <c r="B22" s="441"/>
      <c r="C22" s="442"/>
      <c r="D22" s="156"/>
      <c r="E22" s="147"/>
      <c r="F22" s="147"/>
      <c r="G22" s="183"/>
    </row>
    <row r="23" spans="1:11" ht="13.5" thickBot="1" x14ac:dyDescent="0.25">
      <c r="A23" s="32">
        <v>13</v>
      </c>
      <c r="B23" s="438"/>
      <c r="C23" s="439"/>
      <c r="D23" s="166"/>
      <c r="E23" s="148"/>
      <c r="F23" s="148"/>
      <c r="G23" s="271"/>
      <c r="K23" s="23">
        <f>+I23-J23</f>
        <v>0</v>
      </c>
    </row>
    <row r="24" spans="1:11" ht="15.75" thickBot="1" x14ac:dyDescent="0.3">
      <c r="A24" s="32">
        <v>14</v>
      </c>
      <c r="B24" s="35" t="s">
        <v>31</v>
      </c>
      <c r="C24" s="273">
        <f>F24/C32</f>
        <v>0</v>
      </c>
      <c r="D24" s="440"/>
      <c r="E24" s="410"/>
      <c r="F24" s="149">
        <f>SUM(F12:F23)</f>
        <v>0</v>
      </c>
      <c r="G24" s="149">
        <f>SUM(G12:G23)</f>
        <v>0</v>
      </c>
    </row>
    <row r="25" spans="1:11" ht="7.5" customHeight="1" thickBot="1" x14ac:dyDescent="0.25">
      <c r="A25" s="400"/>
      <c r="B25" s="422"/>
      <c r="C25" s="422"/>
      <c r="D25" s="422"/>
      <c r="E25" s="422"/>
      <c r="F25" s="422"/>
      <c r="G25" s="423"/>
    </row>
    <row r="26" spans="1:11" ht="15.75" thickBot="1" x14ac:dyDescent="0.3">
      <c r="A26" s="32">
        <v>15</v>
      </c>
      <c r="B26" s="445" t="s">
        <v>32</v>
      </c>
      <c r="C26" s="446"/>
      <c r="D26" s="440"/>
      <c r="E26" s="409"/>
      <c r="F26" s="409"/>
      <c r="G26" s="410"/>
    </row>
    <row r="27" spans="1:11" x14ac:dyDescent="0.2">
      <c r="A27" s="32">
        <v>16</v>
      </c>
      <c r="B27" s="450"/>
      <c r="C27" s="451"/>
      <c r="D27" s="165"/>
      <c r="E27" s="146"/>
      <c r="F27" s="146"/>
      <c r="G27" s="280">
        <f t="shared" ref="G27:G30" si="1">ROUND((E27/$C$32)*F27,0)</f>
        <v>0</v>
      </c>
    </row>
    <row r="28" spans="1:11" x14ac:dyDescent="0.2">
      <c r="A28" s="32">
        <v>17</v>
      </c>
      <c r="B28" s="441"/>
      <c r="C28" s="442"/>
      <c r="D28" s="156"/>
      <c r="E28" s="147"/>
      <c r="F28" s="147"/>
      <c r="G28" s="201">
        <f t="shared" si="1"/>
        <v>0</v>
      </c>
    </row>
    <row r="29" spans="1:11" x14ac:dyDescent="0.2">
      <c r="A29" s="32">
        <v>18</v>
      </c>
      <c r="B29" s="441"/>
      <c r="C29" s="442"/>
      <c r="D29" s="156"/>
      <c r="E29" s="147"/>
      <c r="F29" s="147"/>
      <c r="G29" s="183">
        <f t="shared" si="1"/>
        <v>0</v>
      </c>
    </row>
    <row r="30" spans="1:11" ht="13.5" thickBot="1" x14ac:dyDescent="0.25">
      <c r="A30" s="32">
        <v>19</v>
      </c>
      <c r="B30" s="438"/>
      <c r="C30" s="439"/>
      <c r="D30" s="167"/>
      <c r="E30" s="182"/>
      <c r="F30" s="148"/>
      <c r="G30" s="271">
        <f t="shared" si="1"/>
        <v>0</v>
      </c>
    </row>
    <row r="31" spans="1:11" ht="15.75" thickBot="1" x14ac:dyDescent="0.3">
      <c r="A31" s="32">
        <v>20</v>
      </c>
      <c r="B31" s="37" t="s">
        <v>31</v>
      </c>
      <c r="C31" s="272">
        <f>F31/C32</f>
        <v>0</v>
      </c>
      <c r="D31" s="479"/>
      <c r="E31" s="410"/>
      <c r="F31" s="150">
        <f>SUM(F27:F30)</f>
        <v>0</v>
      </c>
      <c r="G31" s="149">
        <f>SUM(G27:G30)</f>
        <v>0</v>
      </c>
    </row>
    <row r="32" spans="1:11" ht="15.75" thickBot="1" x14ac:dyDescent="0.3">
      <c r="A32" s="38">
        <v>21</v>
      </c>
      <c r="B32" s="303" t="s">
        <v>33</v>
      </c>
      <c r="C32" s="305">
        <v>2080</v>
      </c>
      <c r="D32" s="225"/>
      <c r="E32" s="323" t="s">
        <v>34</v>
      </c>
      <c r="F32" s="149">
        <f>SUM(F24,F31)</f>
        <v>0</v>
      </c>
      <c r="G32" s="149">
        <f>SUM(G24,G31)</f>
        <v>0</v>
      </c>
    </row>
    <row r="33" spans="1:7" ht="7.5" customHeight="1" thickBot="1" x14ac:dyDescent="0.25">
      <c r="A33" s="400"/>
      <c r="B33" s="422"/>
      <c r="C33" s="422"/>
      <c r="D33" s="422"/>
      <c r="E33" s="422"/>
      <c r="F33" s="422"/>
      <c r="G33" s="423"/>
    </row>
    <row r="34" spans="1:7" ht="13.5" thickBot="1" x14ac:dyDescent="0.25">
      <c r="A34" s="39"/>
      <c r="B34" s="460" t="s">
        <v>35</v>
      </c>
      <c r="C34" s="461"/>
      <c r="D34" s="462"/>
      <c r="E34" s="480" t="s">
        <v>36</v>
      </c>
      <c r="F34" s="481"/>
      <c r="G34" s="482"/>
    </row>
    <row r="35" spans="1:7" ht="15.75" thickBot="1" x14ac:dyDescent="0.3">
      <c r="A35" s="314"/>
      <c r="B35" s="463" t="s">
        <v>37</v>
      </c>
      <c r="C35" s="464"/>
      <c r="D35" s="465"/>
      <c r="E35" s="463" t="s">
        <v>38</v>
      </c>
      <c r="F35" s="464"/>
      <c r="G35" s="465"/>
    </row>
    <row r="36" spans="1:7" ht="13.5" thickBot="1" x14ac:dyDescent="0.25">
      <c r="A36" s="38">
        <v>22</v>
      </c>
      <c r="B36" s="40" t="s">
        <v>39</v>
      </c>
      <c r="C36" s="40" t="s">
        <v>40</v>
      </c>
      <c r="D36" s="40" t="s">
        <v>41</v>
      </c>
      <c r="E36" s="41" t="s">
        <v>42</v>
      </c>
      <c r="F36" s="472" t="s">
        <v>43</v>
      </c>
      <c r="G36" s="473"/>
    </row>
    <row r="37" spans="1:7" x14ac:dyDescent="0.2">
      <c r="A37" s="38">
        <v>23</v>
      </c>
      <c r="B37" s="42" t="s">
        <v>44</v>
      </c>
      <c r="C37" s="274">
        <f>ROUND($F$37*D37,0)</f>
        <v>0</v>
      </c>
      <c r="D37" s="277">
        <f>+Budget!C18</f>
        <v>0</v>
      </c>
      <c r="E37" s="43" t="s">
        <v>45</v>
      </c>
      <c r="F37" s="477">
        <f>SUM(G32)</f>
        <v>0</v>
      </c>
      <c r="G37" s="478"/>
    </row>
    <row r="38" spans="1:7" ht="13.5" thickBot="1" x14ac:dyDescent="0.25">
      <c r="A38" s="38">
        <v>24</v>
      </c>
      <c r="B38" s="44" t="s">
        <v>46</v>
      </c>
      <c r="C38" s="275">
        <f t="shared" ref="C38:C42" si="2">ROUND($F$37*D38,0)</f>
        <v>0</v>
      </c>
      <c r="D38" s="278">
        <f>+Budget!C19</f>
        <v>0</v>
      </c>
      <c r="E38" s="45" t="s">
        <v>47</v>
      </c>
      <c r="F38" s="456">
        <f>SUM(C43)</f>
        <v>0</v>
      </c>
      <c r="G38" s="457"/>
    </row>
    <row r="39" spans="1:7" ht="15.75" thickBot="1" x14ac:dyDescent="0.3">
      <c r="A39" s="38">
        <v>25</v>
      </c>
      <c r="B39" s="44" t="s">
        <v>48</v>
      </c>
      <c r="C39" s="275">
        <f t="shared" si="2"/>
        <v>0</v>
      </c>
      <c r="D39" s="278">
        <f>+Budget!C20</f>
        <v>0</v>
      </c>
      <c r="E39" s="46" t="s">
        <v>49</v>
      </c>
      <c r="F39" s="458">
        <f>SUM(F37:F38)</f>
        <v>0</v>
      </c>
      <c r="G39" s="459"/>
    </row>
    <row r="40" spans="1:7" ht="15" x14ac:dyDescent="0.25">
      <c r="A40" s="38">
        <v>26</v>
      </c>
      <c r="B40" s="44" t="s">
        <v>50</v>
      </c>
      <c r="C40" s="275">
        <f>ROUND($F$37*D40,0)</f>
        <v>0</v>
      </c>
      <c r="D40" s="278">
        <f>+Budget!C21</f>
        <v>0</v>
      </c>
      <c r="E40" s="483" t="s">
        <v>51</v>
      </c>
      <c r="F40" s="484"/>
      <c r="G40" s="485"/>
    </row>
    <row r="41" spans="1:7" x14ac:dyDescent="0.2">
      <c r="A41" s="38">
        <v>27</v>
      </c>
      <c r="B41" s="44" t="s">
        <v>52</v>
      </c>
      <c r="C41" s="275">
        <f>ROUND($F$37*D41,0)</f>
        <v>0</v>
      </c>
      <c r="D41" s="278">
        <f>+Budget!C22</f>
        <v>0</v>
      </c>
      <c r="E41" s="466" t="str">
        <f>+Budget!D23</f>
        <v/>
      </c>
      <c r="F41" s="467"/>
      <c r="G41" s="468"/>
    </row>
    <row r="42" spans="1:7" x14ac:dyDescent="0.2">
      <c r="A42" s="38">
        <v>28</v>
      </c>
      <c r="B42" s="44" t="s">
        <v>53</v>
      </c>
      <c r="C42" s="275">
        <f t="shared" si="2"/>
        <v>0</v>
      </c>
      <c r="D42" s="278">
        <f>+Budget!C23</f>
        <v>0</v>
      </c>
      <c r="E42" s="466"/>
      <c r="F42" s="467"/>
      <c r="G42" s="468"/>
    </row>
    <row r="43" spans="1:7" ht="15.75" thickBot="1" x14ac:dyDescent="0.3">
      <c r="A43" s="38">
        <v>29</v>
      </c>
      <c r="B43" s="47" t="s">
        <v>37</v>
      </c>
      <c r="C43" s="276">
        <f>SUM(C37:C42)</f>
        <v>0</v>
      </c>
      <c r="D43" s="48" t="e">
        <f t="shared" ref="D43" si="3">SUM(C43/$G$32)</f>
        <v>#DIV/0!</v>
      </c>
      <c r="E43" s="469"/>
      <c r="F43" s="470"/>
      <c r="G43" s="471"/>
    </row>
    <row r="44" spans="1:7" ht="7.5" customHeight="1" thickBot="1" x14ac:dyDescent="0.25">
      <c r="A44" s="400"/>
      <c r="B44" s="422"/>
      <c r="C44" s="422"/>
      <c r="D44" s="422"/>
      <c r="E44" s="422"/>
      <c r="F44" s="422"/>
      <c r="G44" s="423"/>
    </row>
    <row r="45" spans="1:7" ht="13.5" thickBot="1" x14ac:dyDescent="0.25">
      <c r="A45" s="39"/>
      <c r="B45" s="474" t="s">
        <v>54</v>
      </c>
      <c r="C45" s="475"/>
      <c r="D45" s="475"/>
      <c r="E45" s="475"/>
      <c r="F45" s="475"/>
      <c r="G45" s="476"/>
    </row>
    <row r="46" spans="1:7" ht="15.75" thickBot="1" x14ac:dyDescent="0.3">
      <c r="A46" s="49"/>
      <c r="B46" s="463" t="s">
        <v>55</v>
      </c>
      <c r="C46" s="464"/>
      <c r="D46" s="464"/>
      <c r="E46" s="464"/>
      <c r="F46" s="464"/>
      <c r="G46" s="465"/>
    </row>
    <row r="47" spans="1:7" ht="13.5" thickBot="1" x14ac:dyDescent="0.25">
      <c r="A47" s="32">
        <v>31</v>
      </c>
      <c r="B47" s="50" t="s">
        <v>56</v>
      </c>
      <c r="C47" s="40" t="s">
        <v>57</v>
      </c>
      <c r="D47" s="40" t="s">
        <v>58</v>
      </c>
      <c r="E47" s="40" t="s">
        <v>59</v>
      </c>
      <c r="F47" s="40" t="s">
        <v>60</v>
      </c>
      <c r="G47" s="40" t="s">
        <v>61</v>
      </c>
    </row>
    <row r="48" spans="1:7" x14ac:dyDescent="0.2">
      <c r="A48" s="51">
        <v>32</v>
      </c>
      <c r="B48" s="151"/>
      <c r="C48" s="152"/>
      <c r="D48" s="210"/>
      <c r="E48" s="159"/>
      <c r="F48" s="159"/>
      <c r="G48" s="201">
        <f>ROUND(SUM(E48*F48),0)</f>
        <v>0</v>
      </c>
    </row>
    <row r="49" spans="1:7" x14ac:dyDescent="0.2">
      <c r="A49" s="51">
        <v>33</v>
      </c>
      <c r="B49" s="154"/>
      <c r="C49" s="155"/>
      <c r="D49" s="153"/>
      <c r="E49" s="160"/>
      <c r="F49" s="160"/>
      <c r="G49" s="183">
        <f t="shared" ref="G49:G50" si="4">ROUND(SUM(E49*F49),0)</f>
        <v>0</v>
      </c>
    </row>
    <row r="50" spans="1:7" ht="13.5" thickBot="1" x14ac:dyDescent="0.25">
      <c r="A50" s="51">
        <v>34</v>
      </c>
      <c r="B50" s="157"/>
      <c r="C50" s="158"/>
      <c r="D50" s="156"/>
      <c r="E50" s="160"/>
      <c r="F50" s="160"/>
      <c r="G50" s="202">
        <f t="shared" si="4"/>
        <v>0</v>
      </c>
    </row>
    <row r="51" spans="1:7" ht="15.75" thickBot="1" x14ac:dyDescent="0.3">
      <c r="A51" s="134">
        <v>35</v>
      </c>
      <c r="B51" s="440"/>
      <c r="C51" s="409"/>
      <c r="D51" s="409"/>
      <c r="E51" s="410"/>
      <c r="F51" s="52" t="s">
        <v>49</v>
      </c>
      <c r="G51" s="149">
        <f>SUM(G48:G50)</f>
        <v>0</v>
      </c>
    </row>
  </sheetData>
  <sheetProtection algorithmName="SHA-512" hashValue="UtPv6iEa+ghPs50/Aw/Eizs4unr+VFwEpy0hZgYomoAE7URDgwtdlUdkTwWVHCUf+z4tGfF072H2P5ymBzxQuw==" saltValue="lxf+uRyj2c2iPg+vti1+Hg==" spinCount="100000" sheet="1" selectLockedCells="1"/>
  <customSheetViews>
    <customSheetView guid="{0F448C01-0916-11D7-8736-000347DC81D3}" showRuler="0">
      <pageMargins left="0" right="0" top="0" bottom="0" header="0" footer="0"/>
      <pageSetup orientation="landscape" r:id="rId1"/>
      <headerFooter alignWithMargins="0"/>
    </customSheetView>
  </customSheetViews>
  <mergeCells count="51">
    <mergeCell ref="D31:E31"/>
    <mergeCell ref="E34:G34"/>
    <mergeCell ref="A33:G33"/>
    <mergeCell ref="E35:G35"/>
    <mergeCell ref="E40:G40"/>
    <mergeCell ref="B51:E51"/>
    <mergeCell ref="F38:G38"/>
    <mergeCell ref="F39:G39"/>
    <mergeCell ref="B34:D34"/>
    <mergeCell ref="B46:G46"/>
    <mergeCell ref="E41:G43"/>
    <mergeCell ref="B35:D35"/>
    <mergeCell ref="F36:G36"/>
    <mergeCell ref="B45:G45"/>
    <mergeCell ref="A44:G44"/>
    <mergeCell ref="F37:G37"/>
    <mergeCell ref="B26:C26"/>
    <mergeCell ref="B22:C22"/>
    <mergeCell ref="A7:G7"/>
    <mergeCell ref="A25:G25"/>
    <mergeCell ref="B10:C10"/>
    <mergeCell ref="B17:C17"/>
    <mergeCell ref="B18:C18"/>
    <mergeCell ref="B13:C13"/>
    <mergeCell ref="B14:C14"/>
    <mergeCell ref="B16:C16"/>
    <mergeCell ref="D24:E24"/>
    <mergeCell ref="B30:C30"/>
    <mergeCell ref="D26:G26"/>
    <mergeCell ref="B20:C20"/>
    <mergeCell ref="B21:C21"/>
    <mergeCell ref="B8:C8"/>
    <mergeCell ref="B29:C29"/>
    <mergeCell ref="B11:C11"/>
    <mergeCell ref="B19:C19"/>
    <mergeCell ref="B9:C9"/>
    <mergeCell ref="D9:G9"/>
    <mergeCell ref="B15:C15"/>
    <mergeCell ref="B12:C12"/>
    <mergeCell ref="D11:G11"/>
    <mergeCell ref="B23:C23"/>
    <mergeCell ref="B27:C27"/>
    <mergeCell ref="B28:C28"/>
    <mergeCell ref="A1:C2"/>
    <mergeCell ref="E6:G6"/>
    <mergeCell ref="A5:C5"/>
    <mergeCell ref="E1:G1"/>
    <mergeCell ref="E2:G2"/>
    <mergeCell ref="E3:G3"/>
    <mergeCell ref="E4:G4"/>
    <mergeCell ref="E5:G5"/>
  </mergeCells>
  <phoneticPr fontId="0" type="noConversion"/>
  <conditionalFormatting sqref="B27:F27">
    <cfRule type="cellIs" dxfId="13" priority="3" operator="equal">
      <formula>0</formula>
    </cfRule>
  </conditionalFormatting>
  <conditionalFormatting sqref="D12">
    <cfRule type="cellIs" dxfId="12" priority="4" operator="equal">
      <formula>0</formula>
    </cfRule>
  </conditionalFormatting>
  <conditionalFormatting sqref="D37:D42">
    <cfRule type="cellIs" dxfId="11" priority="1" operator="equal">
      <formula>0</formula>
    </cfRule>
  </conditionalFormatting>
  <conditionalFormatting sqref="E41:G43">
    <cfRule type="expression" dxfId="10" priority="5">
      <formula>$C$42&gt;1</formula>
    </cfRule>
  </conditionalFormatting>
  <printOptions horizontalCentered="1"/>
  <pageMargins left="0.25" right="0.25" top="0.75" bottom="0.75" header="0.3" footer="0.3"/>
  <pageSetup scale="73" orientation="landscape" r:id="rId2"/>
  <headerFooter scaleWithDoc="0" alignWithMargins="0">
    <oddFooter>&amp;LLast Updated: 10/16/2025&amp;CVs. 2026-2&amp;RBudget Form 3</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0"/>
  <sheetViews>
    <sheetView showGridLines="0" showRowColHeaders="0" showZeros="0" view="pageLayout" zoomScaleNormal="100" workbookViewId="0">
      <selection activeCell="D4" sqref="D4:H4"/>
    </sheetView>
  </sheetViews>
  <sheetFormatPr defaultColWidth="9.140625" defaultRowHeight="12.75" x14ac:dyDescent="0.2"/>
  <cols>
    <col min="1" max="1" width="4" style="53" customWidth="1"/>
    <col min="2" max="2" width="45" style="23" customWidth="1"/>
    <col min="3" max="3" width="29.42578125" style="23" customWidth="1"/>
    <col min="4" max="8" width="20.42578125" style="23" customWidth="1"/>
    <col min="9" max="10" width="12.7109375" style="23" customWidth="1"/>
    <col min="11" max="16384" width="9.140625" style="23"/>
  </cols>
  <sheetData>
    <row r="1" spans="1:8" ht="16.5" customHeight="1" x14ac:dyDescent="0.25">
      <c r="A1" s="396" t="s">
        <v>11</v>
      </c>
      <c r="B1" s="397"/>
      <c r="C1" s="63" t="s">
        <v>12</v>
      </c>
      <c r="D1" s="413" t="str">
        <f>'FORM 1 REVENUE SUMMARY'!D1</f>
        <v xml:space="preserve">Sub recipient - </v>
      </c>
      <c r="E1" s="414"/>
      <c r="F1" s="414"/>
      <c r="G1" s="414"/>
      <c r="H1" s="415"/>
    </row>
    <row r="2" spans="1:8" ht="16.5" customHeight="1" x14ac:dyDescent="0.25">
      <c r="A2" s="398"/>
      <c r="B2" s="399"/>
      <c r="C2" s="64" t="s">
        <v>13</v>
      </c>
      <c r="D2" s="416" t="str">
        <f>'FORM 1 REVENUE SUMMARY'!D2</f>
        <v>Rural Health Transformation Program - Population Health</v>
      </c>
      <c r="E2" s="417"/>
      <c r="F2" s="417"/>
      <c r="G2" s="417"/>
      <c r="H2" s="418"/>
    </row>
    <row r="3" spans="1:8" ht="16.5" customHeight="1" x14ac:dyDescent="0.25">
      <c r="A3" s="24"/>
      <c r="B3" s="309"/>
      <c r="C3" s="64" t="s">
        <v>14</v>
      </c>
      <c r="D3" s="488">
        <f>'FORM 1 REVENUE SUMMARY'!D3</f>
        <v>46296</v>
      </c>
      <c r="E3" s="489"/>
      <c r="F3" s="489"/>
      <c r="G3" s="489"/>
      <c r="H3" s="490"/>
    </row>
    <row r="4" spans="1:8" ht="16.5" customHeight="1" x14ac:dyDescent="0.25">
      <c r="A4" s="24"/>
      <c r="B4" s="309"/>
      <c r="C4" s="64" t="s">
        <v>15</v>
      </c>
      <c r="D4" s="488">
        <f>'FORM 1 REVENUE SUMMARY'!D4</f>
        <v>46660</v>
      </c>
      <c r="E4" s="489"/>
      <c r="F4" s="489"/>
      <c r="G4" s="489"/>
      <c r="H4" s="490"/>
    </row>
    <row r="5" spans="1:8" ht="16.5" customHeight="1" thickBot="1" x14ac:dyDescent="0.3">
      <c r="A5" s="83"/>
      <c r="B5" s="213"/>
      <c r="C5" s="65" t="s">
        <v>16</v>
      </c>
      <c r="D5" s="491" t="str">
        <f>'FORM 1 REVENUE SUMMARY'!D5</f>
        <v>COM-27-0826</v>
      </c>
      <c r="E5" s="492"/>
      <c r="F5" s="492"/>
      <c r="G5" s="492"/>
      <c r="H5" s="493"/>
    </row>
    <row r="6" spans="1:8" ht="17.25" thickTop="1" thickBot="1" x14ac:dyDescent="0.3">
      <c r="A6" s="494" t="s">
        <v>188</v>
      </c>
      <c r="B6" s="495"/>
      <c r="C6" s="495"/>
      <c r="D6" s="495"/>
      <c r="E6" s="495"/>
      <c r="F6" s="495"/>
      <c r="G6" s="495"/>
      <c r="H6" s="496"/>
    </row>
    <row r="7" spans="1:8" s="67" customFormat="1" thickTop="1" thickBot="1" x14ac:dyDescent="0.25">
      <c r="A7" s="66" t="s">
        <v>18</v>
      </c>
      <c r="B7" s="29" t="s">
        <v>19</v>
      </c>
      <c r="C7" s="29" t="s">
        <v>20</v>
      </c>
      <c r="D7" s="474" t="s">
        <v>189</v>
      </c>
      <c r="E7" s="475"/>
      <c r="F7" s="475"/>
      <c r="G7" s="475"/>
      <c r="H7" s="476"/>
    </row>
    <row r="8" spans="1:8" ht="26.25" customHeight="1" x14ac:dyDescent="0.2">
      <c r="A8" s="49"/>
      <c r="B8" s="379" t="s">
        <v>190</v>
      </c>
      <c r="C8" s="486" t="s">
        <v>191</v>
      </c>
      <c r="D8" s="68" t="s">
        <v>192</v>
      </c>
      <c r="E8" s="68" t="s">
        <v>192</v>
      </c>
      <c r="F8" s="68" t="s">
        <v>192</v>
      </c>
      <c r="G8" s="68" t="s">
        <v>192</v>
      </c>
      <c r="H8" s="68" t="s">
        <v>192</v>
      </c>
    </row>
    <row r="9" spans="1:8" ht="26.25" customHeight="1" thickBot="1" x14ac:dyDescent="0.25">
      <c r="A9" s="32">
        <v>1</v>
      </c>
      <c r="B9" s="380"/>
      <c r="C9" s="487"/>
      <c r="D9" s="69" t="s">
        <v>193</v>
      </c>
      <c r="E9" s="69" t="s">
        <v>194</v>
      </c>
      <c r="F9" s="70" t="s">
        <v>195</v>
      </c>
      <c r="G9" s="71" t="s">
        <v>195</v>
      </c>
      <c r="H9" s="72" t="s">
        <v>195</v>
      </c>
    </row>
    <row r="10" spans="1:8" ht="15.75" thickBot="1" x14ac:dyDescent="0.3">
      <c r="A10" s="32">
        <v>2</v>
      </c>
      <c r="B10" s="36" t="s">
        <v>196</v>
      </c>
      <c r="C10" s="440"/>
      <c r="D10" s="409"/>
      <c r="E10" s="409"/>
      <c r="F10" s="409"/>
      <c r="G10" s="409"/>
      <c r="H10" s="410"/>
    </row>
    <row r="11" spans="1:8" x14ac:dyDescent="0.2">
      <c r="A11" s="32">
        <v>3</v>
      </c>
      <c r="B11" s="110" t="s">
        <v>197</v>
      </c>
      <c r="C11" s="184">
        <f>SUM(D11:H11)</f>
        <v>0</v>
      </c>
      <c r="D11" s="184">
        <f>'FORM 4B INDIRECT PERSONNEL EXP'!D34</f>
        <v>0</v>
      </c>
      <c r="E11" s="184">
        <f>'FORM 4B INDIRECT PERSONNEL EXP'!E34</f>
        <v>0</v>
      </c>
      <c r="F11" s="184">
        <f>'FORM 4B INDIRECT PERSONNEL EXP'!F34</f>
        <v>0</v>
      </c>
      <c r="G11" s="184">
        <f>'FORM 4B INDIRECT PERSONNEL EXP'!G34</f>
        <v>0</v>
      </c>
      <c r="H11" s="184">
        <f>'FORM 4B INDIRECT PERSONNEL EXP'!H34</f>
        <v>0</v>
      </c>
    </row>
    <row r="12" spans="1:8" ht="13.5" thickBot="1" x14ac:dyDescent="0.25">
      <c r="A12" s="32">
        <v>4</v>
      </c>
      <c r="B12" s="325" t="s">
        <v>157</v>
      </c>
      <c r="C12" s="185">
        <f>SUM(D12:H12)</f>
        <v>0</v>
      </c>
      <c r="D12" s="182"/>
      <c r="E12" s="182"/>
      <c r="F12" s="186"/>
      <c r="G12" s="147"/>
      <c r="H12" s="187"/>
    </row>
    <row r="13" spans="1:8" ht="15.75" thickBot="1" x14ac:dyDescent="0.3">
      <c r="A13" s="32">
        <v>5</v>
      </c>
      <c r="B13" s="36" t="s">
        <v>198</v>
      </c>
      <c r="C13" s="149">
        <f>IF((SUM(C11:C12))=(SUM(D13:H13)),SUM(D13:H13),"Rows &amp; Columns Not Equal")</f>
        <v>0</v>
      </c>
      <c r="D13" s="149">
        <f>SUM(D11:D12)</f>
        <v>0</v>
      </c>
      <c r="E13" s="149">
        <f>SUM(E11:E12)</f>
        <v>0</v>
      </c>
      <c r="F13" s="149">
        <f>SUM(F11:F12)</f>
        <v>0</v>
      </c>
      <c r="G13" s="149">
        <f>SUM(G11:G12)</f>
        <v>0</v>
      </c>
      <c r="H13" s="150">
        <f>SUM(H11:H12)</f>
        <v>0</v>
      </c>
    </row>
    <row r="14" spans="1:8" ht="7.5" customHeight="1" thickBot="1" x14ac:dyDescent="0.25">
      <c r="A14" s="400"/>
      <c r="B14" s="422"/>
      <c r="C14" s="422"/>
      <c r="D14" s="422"/>
      <c r="E14" s="422"/>
      <c r="F14" s="422"/>
      <c r="G14" s="422"/>
      <c r="H14" s="423"/>
    </row>
    <row r="15" spans="1:8" ht="15.75" thickBot="1" x14ac:dyDescent="0.3">
      <c r="A15" s="32">
        <v>6</v>
      </c>
      <c r="B15" s="36" t="s">
        <v>199</v>
      </c>
      <c r="C15" s="440"/>
      <c r="D15" s="409"/>
      <c r="E15" s="409"/>
      <c r="F15" s="409"/>
      <c r="G15" s="409"/>
      <c r="H15" s="410"/>
    </row>
    <row r="16" spans="1:8" x14ac:dyDescent="0.2">
      <c r="A16" s="32">
        <v>7</v>
      </c>
      <c r="B16" s="110" t="s">
        <v>163</v>
      </c>
      <c r="C16" s="184">
        <f>SUM(D16:H16)</f>
        <v>0</v>
      </c>
      <c r="D16" s="188"/>
      <c r="E16" s="188"/>
      <c r="F16" s="189"/>
      <c r="G16" s="188"/>
      <c r="H16" s="190"/>
    </row>
    <row r="17" spans="1:8" x14ac:dyDescent="0.2">
      <c r="A17" s="32">
        <v>8</v>
      </c>
      <c r="B17" s="113" t="s">
        <v>102</v>
      </c>
      <c r="C17" s="184">
        <f t="shared" ref="C17:C33" si="0">SUM(D17:H17)</f>
        <v>0</v>
      </c>
      <c r="D17" s="147"/>
      <c r="E17" s="147"/>
      <c r="F17" s="191"/>
      <c r="G17" s="147"/>
      <c r="H17" s="192"/>
    </row>
    <row r="18" spans="1:8" x14ac:dyDescent="0.2">
      <c r="A18" s="32">
        <v>9</v>
      </c>
      <c r="B18" s="113" t="s">
        <v>164</v>
      </c>
      <c r="C18" s="184">
        <f t="shared" si="0"/>
        <v>0</v>
      </c>
      <c r="D18" s="147"/>
      <c r="E18" s="147"/>
      <c r="F18" s="191"/>
      <c r="G18" s="147"/>
      <c r="H18" s="192"/>
    </row>
    <row r="19" spans="1:8" x14ac:dyDescent="0.2">
      <c r="A19" s="32">
        <v>10</v>
      </c>
      <c r="B19" s="113" t="s">
        <v>104</v>
      </c>
      <c r="C19" s="184">
        <f t="shared" si="0"/>
        <v>0</v>
      </c>
      <c r="D19" s="147"/>
      <c r="E19" s="147"/>
      <c r="F19" s="191"/>
      <c r="G19" s="147"/>
      <c r="H19" s="192"/>
    </row>
    <row r="20" spans="1:8" x14ac:dyDescent="0.2">
      <c r="A20" s="32">
        <v>11</v>
      </c>
      <c r="B20" s="113" t="s">
        <v>105</v>
      </c>
      <c r="C20" s="184">
        <f t="shared" si="0"/>
        <v>0</v>
      </c>
      <c r="D20" s="147"/>
      <c r="E20" s="147"/>
      <c r="F20" s="191"/>
      <c r="G20" s="147"/>
      <c r="H20" s="192"/>
    </row>
    <row r="21" spans="1:8" x14ac:dyDescent="0.2">
      <c r="A21" s="32">
        <v>12</v>
      </c>
      <c r="B21" s="113" t="s">
        <v>106</v>
      </c>
      <c r="C21" s="184">
        <f t="shared" si="0"/>
        <v>0</v>
      </c>
      <c r="D21" s="147"/>
      <c r="E21" s="147"/>
      <c r="F21" s="191"/>
      <c r="G21" s="147"/>
      <c r="H21" s="192"/>
    </row>
    <row r="22" spans="1:8" x14ac:dyDescent="0.2">
      <c r="A22" s="32">
        <v>13</v>
      </c>
      <c r="B22" s="113" t="s">
        <v>107</v>
      </c>
      <c r="C22" s="184">
        <f t="shared" si="0"/>
        <v>0</v>
      </c>
      <c r="D22" s="147"/>
      <c r="E22" s="147"/>
      <c r="F22" s="191"/>
      <c r="G22" s="147"/>
      <c r="H22" s="192"/>
    </row>
    <row r="23" spans="1:8" x14ac:dyDescent="0.2">
      <c r="A23" s="32">
        <v>14</v>
      </c>
      <c r="B23" s="113" t="s">
        <v>108</v>
      </c>
      <c r="C23" s="184">
        <f t="shared" si="0"/>
        <v>0</v>
      </c>
      <c r="D23" s="147"/>
      <c r="E23" s="147"/>
      <c r="F23" s="191"/>
      <c r="G23" s="147"/>
      <c r="H23" s="192"/>
    </row>
    <row r="24" spans="1:8" x14ac:dyDescent="0.2">
      <c r="A24" s="32">
        <v>15</v>
      </c>
      <c r="B24" s="113" t="s">
        <v>109</v>
      </c>
      <c r="C24" s="184">
        <f t="shared" si="0"/>
        <v>0</v>
      </c>
      <c r="D24" s="147"/>
      <c r="E24" s="147"/>
      <c r="F24" s="191"/>
      <c r="G24" s="147"/>
      <c r="H24" s="192"/>
    </row>
    <row r="25" spans="1:8" x14ac:dyDescent="0.2">
      <c r="A25" s="32">
        <v>16</v>
      </c>
      <c r="B25" s="113" t="s">
        <v>200</v>
      </c>
      <c r="C25" s="184">
        <f t="shared" si="0"/>
        <v>0</v>
      </c>
      <c r="D25" s="147"/>
      <c r="E25" s="147"/>
      <c r="F25" s="191"/>
      <c r="G25" s="147"/>
      <c r="H25" s="192"/>
    </row>
    <row r="26" spans="1:8" x14ac:dyDescent="0.2">
      <c r="A26" s="32">
        <v>17</v>
      </c>
      <c r="B26" s="113" t="s">
        <v>111</v>
      </c>
      <c r="C26" s="184">
        <f t="shared" si="0"/>
        <v>0</v>
      </c>
      <c r="D26" s="147"/>
      <c r="E26" s="147"/>
      <c r="F26" s="191"/>
      <c r="G26" s="147"/>
      <c r="H26" s="192"/>
    </row>
    <row r="27" spans="1:8" x14ac:dyDescent="0.2">
      <c r="A27" s="32">
        <v>18</v>
      </c>
      <c r="B27" s="113" t="s">
        <v>166</v>
      </c>
      <c r="C27" s="184">
        <f t="shared" si="0"/>
        <v>0</v>
      </c>
      <c r="D27" s="147"/>
      <c r="E27" s="147"/>
      <c r="F27" s="191"/>
      <c r="G27" s="147"/>
      <c r="H27" s="192"/>
    </row>
    <row r="28" spans="1:8" x14ac:dyDescent="0.2">
      <c r="A28" s="32">
        <v>19</v>
      </c>
      <c r="B28" s="113" t="s">
        <v>167</v>
      </c>
      <c r="C28" s="184">
        <f t="shared" si="0"/>
        <v>0</v>
      </c>
      <c r="D28" s="147"/>
      <c r="E28" s="147"/>
      <c r="F28" s="191"/>
      <c r="G28" s="147"/>
      <c r="H28" s="192"/>
    </row>
    <row r="29" spans="1:8" x14ac:dyDescent="0.2">
      <c r="A29" s="218">
        <v>20</v>
      </c>
      <c r="B29" s="219" t="s">
        <v>168</v>
      </c>
      <c r="C29" s="220">
        <f t="shared" si="0"/>
        <v>0</v>
      </c>
      <c r="D29" s="221"/>
      <c r="E29" s="221"/>
      <c r="F29" s="222"/>
      <c r="G29" s="221"/>
      <c r="H29" s="223"/>
    </row>
    <row r="30" spans="1:8" x14ac:dyDescent="0.2">
      <c r="A30" s="32">
        <v>21</v>
      </c>
      <c r="B30" s="113" t="s">
        <v>169</v>
      </c>
      <c r="C30" s="184">
        <f t="shared" si="0"/>
        <v>0</v>
      </c>
      <c r="D30" s="147"/>
      <c r="E30" s="147"/>
      <c r="F30" s="191"/>
      <c r="G30" s="147"/>
      <c r="H30" s="192"/>
    </row>
    <row r="31" spans="1:8" x14ac:dyDescent="0.2">
      <c r="A31" s="32">
        <v>22</v>
      </c>
      <c r="B31" s="113" t="s">
        <v>115</v>
      </c>
      <c r="C31" s="184">
        <f t="shared" si="0"/>
        <v>0</v>
      </c>
      <c r="D31" s="147"/>
      <c r="E31" s="147"/>
      <c r="F31" s="191"/>
      <c r="G31" s="147"/>
      <c r="H31" s="192"/>
    </row>
    <row r="32" spans="1:8" x14ac:dyDescent="0.2">
      <c r="A32" s="32">
        <v>23</v>
      </c>
      <c r="B32" s="113" t="s">
        <v>116</v>
      </c>
      <c r="C32" s="184">
        <f t="shared" si="0"/>
        <v>0</v>
      </c>
      <c r="D32" s="147"/>
      <c r="E32" s="147"/>
      <c r="F32" s="191"/>
      <c r="G32" s="147"/>
      <c r="H32" s="192"/>
    </row>
    <row r="33" spans="1:8" ht="13.5" thickBot="1" x14ac:dyDescent="0.25">
      <c r="A33" s="32">
        <v>24</v>
      </c>
      <c r="B33" s="318" t="s">
        <v>170</v>
      </c>
      <c r="C33" s="184">
        <f t="shared" si="0"/>
        <v>0</v>
      </c>
      <c r="D33" s="148"/>
      <c r="E33" s="148"/>
      <c r="F33" s="193"/>
      <c r="G33" s="148"/>
      <c r="H33" s="194"/>
    </row>
    <row r="34" spans="1:8" ht="15.75" thickBot="1" x14ac:dyDescent="0.3">
      <c r="A34" s="32">
        <v>25</v>
      </c>
      <c r="B34" s="36" t="s">
        <v>201</v>
      </c>
      <c r="C34" s="149">
        <f>IF((SUM(C16:C33))=(SUM(D34:H34)),SUM(D34:H34),"Rows &amp; Columns Not Equal")</f>
        <v>0</v>
      </c>
      <c r="D34" s="149">
        <f>SUM(D16:D33)</f>
        <v>0</v>
      </c>
      <c r="E34" s="149">
        <f>SUM(E16:E33)</f>
        <v>0</v>
      </c>
      <c r="F34" s="149">
        <f>SUM(F16:F33)</f>
        <v>0</v>
      </c>
      <c r="G34" s="149">
        <f>SUM(G16:G33)</f>
        <v>0</v>
      </c>
      <c r="H34" s="149">
        <f>SUM(H16:H33)</f>
        <v>0</v>
      </c>
    </row>
    <row r="35" spans="1:8" ht="9" customHeight="1" thickBot="1" x14ac:dyDescent="0.25">
      <c r="A35" s="406"/>
      <c r="B35" s="406"/>
      <c r="C35" s="406"/>
      <c r="D35" s="406"/>
      <c r="E35" s="406"/>
      <c r="F35" s="406"/>
      <c r="G35" s="406"/>
      <c r="H35" s="406"/>
    </row>
    <row r="36" spans="1:8" ht="15.75" thickBot="1" x14ac:dyDescent="0.3">
      <c r="A36" s="32">
        <v>26</v>
      </c>
      <c r="B36" s="36" t="s">
        <v>202</v>
      </c>
      <c r="C36" s="149">
        <f t="shared" ref="C36:H36" si="1">SUM(C13,C34)</f>
        <v>0</v>
      </c>
      <c r="D36" s="149">
        <f t="shared" si="1"/>
        <v>0</v>
      </c>
      <c r="E36" s="149">
        <f t="shared" si="1"/>
        <v>0</v>
      </c>
      <c r="F36" s="149">
        <f t="shared" si="1"/>
        <v>0</v>
      </c>
      <c r="G36" s="149">
        <f t="shared" si="1"/>
        <v>0</v>
      </c>
      <c r="H36" s="149">
        <f t="shared" si="1"/>
        <v>0</v>
      </c>
    </row>
    <row r="37" spans="1:8" ht="9.75" customHeight="1" x14ac:dyDescent="0.2">
      <c r="A37" s="73"/>
    </row>
    <row r="40" spans="1:8" x14ac:dyDescent="0.2">
      <c r="F40" s="407"/>
      <c r="G40" s="407"/>
    </row>
  </sheetData>
  <sheetProtection selectLockedCells="1"/>
  <mergeCells count="15">
    <mergeCell ref="F40:G40"/>
    <mergeCell ref="D7:H7"/>
    <mergeCell ref="C8:C9"/>
    <mergeCell ref="D1:H1"/>
    <mergeCell ref="D2:H2"/>
    <mergeCell ref="D3:H3"/>
    <mergeCell ref="D4:H4"/>
    <mergeCell ref="D5:H5"/>
    <mergeCell ref="A6:H6"/>
    <mergeCell ref="C10:H10"/>
    <mergeCell ref="B8:B9"/>
    <mergeCell ref="A14:H14"/>
    <mergeCell ref="C15:H15"/>
    <mergeCell ref="A35:H35"/>
    <mergeCell ref="A1:B2"/>
  </mergeCells>
  <printOptions horizontalCentered="1"/>
  <pageMargins left="0.25" right="0.25" top="0.75" bottom="0.75" header="0.3" footer="0.3"/>
  <pageSetup scale="74" orientation="landscape" r:id="rId1"/>
  <headerFooter scaleWithDoc="0" alignWithMargins="0">
    <oddFooter>&amp;LLast Updated: 10/16/2025&amp;CVs. 2026-2&amp;RBudget Form 4A</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1"/>
  <sheetViews>
    <sheetView showGridLines="0" showZeros="0" zoomScaleNormal="100" workbookViewId="0">
      <selection activeCell="E17" sqref="E17"/>
    </sheetView>
  </sheetViews>
  <sheetFormatPr defaultColWidth="9.140625" defaultRowHeight="12.75" x14ac:dyDescent="0.2"/>
  <cols>
    <col min="1" max="1" width="4" style="53" customWidth="1"/>
    <col min="2" max="2" width="28.7109375" style="23" customWidth="1"/>
    <col min="3" max="3" width="21.7109375" style="23" customWidth="1"/>
    <col min="4" max="4" width="29.42578125" style="23" customWidth="1"/>
    <col min="5" max="7" width="32" style="23" customWidth="1"/>
    <col min="8" max="8" width="11.140625" style="23" customWidth="1"/>
    <col min="9" max="16384" width="9.140625" style="23"/>
  </cols>
  <sheetData>
    <row r="1" spans="1:9" ht="16.899999999999999" customHeight="1" x14ac:dyDescent="0.25">
      <c r="A1" s="396" t="s">
        <v>11</v>
      </c>
      <c r="B1" s="430"/>
      <c r="C1" s="397"/>
      <c r="D1" s="22" t="s">
        <v>12</v>
      </c>
      <c r="E1" s="413" t="str">
        <f>'FORM 1 REVENUE SUMMARY'!D1</f>
        <v xml:space="preserve">Sub recipient - </v>
      </c>
      <c r="F1" s="414"/>
      <c r="G1" s="415"/>
      <c r="H1" s="237"/>
      <c r="I1" s="137"/>
    </row>
    <row r="2" spans="1:9" ht="16.899999999999999" customHeight="1" x14ac:dyDescent="0.25">
      <c r="A2" s="398"/>
      <c r="B2" s="431"/>
      <c r="C2" s="399"/>
      <c r="D2" s="26" t="s">
        <v>13</v>
      </c>
      <c r="E2" s="416" t="str">
        <f>'FORM 1 REVENUE SUMMARY'!D2</f>
        <v>Rural Health Transformation Program - Population Health</v>
      </c>
      <c r="F2" s="417"/>
      <c r="G2" s="418"/>
      <c r="H2" s="237"/>
      <c r="I2" s="137"/>
    </row>
    <row r="3" spans="1:9" ht="16.899999999999999" customHeight="1" x14ac:dyDescent="0.25">
      <c r="A3" s="24"/>
      <c r="B3" s="25"/>
      <c r="C3" s="316"/>
      <c r="D3" s="26" t="s">
        <v>14</v>
      </c>
      <c r="E3" s="419">
        <f>+'CS RIDER F-1 ASF FY28'!C11</f>
        <v>46661</v>
      </c>
      <c r="F3" s="420"/>
      <c r="G3" s="421"/>
      <c r="H3" s="238"/>
      <c r="I3" s="236"/>
    </row>
    <row r="4" spans="1:9" ht="16.899999999999999" customHeight="1" x14ac:dyDescent="0.25">
      <c r="A4" s="24"/>
      <c r="B4" s="25"/>
      <c r="C4" s="316"/>
      <c r="D4" s="26" t="s">
        <v>15</v>
      </c>
      <c r="E4" s="419">
        <f>+'CS RIDER F-1 ASF FY28'!C12</f>
        <v>46660</v>
      </c>
      <c r="F4" s="420"/>
      <c r="G4" s="421"/>
      <c r="H4" s="238"/>
      <c r="I4" s="236"/>
    </row>
    <row r="5" spans="1:9" ht="16.899999999999999" customHeight="1" thickBot="1" x14ac:dyDescent="0.3">
      <c r="A5" s="435"/>
      <c r="B5" s="436"/>
      <c r="C5" s="437"/>
      <c r="D5" s="27" t="s">
        <v>16</v>
      </c>
      <c r="E5" s="499" t="str">
        <f>'FORM 1 REVENUE SUMMARY'!D5</f>
        <v>COM-27-0826</v>
      </c>
      <c r="F5" s="500"/>
      <c r="G5" s="501"/>
      <c r="H5" s="237"/>
      <c r="I5" s="137"/>
    </row>
    <row r="6" spans="1:9" ht="16.899999999999999" customHeight="1" thickBot="1" x14ac:dyDescent="0.3">
      <c r="A6" s="208"/>
      <c r="B6" s="209"/>
      <c r="C6" s="212"/>
      <c r="D6" s="111" t="s">
        <v>13</v>
      </c>
      <c r="E6" s="497" t="str">
        <f>'FORM 1 REVENUE SUMMARY'!E9</f>
        <v>RHTP- CHW YR2    7/1/2027 - 9/30/2027</v>
      </c>
      <c r="F6" s="498"/>
      <c r="G6" s="498"/>
      <c r="H6" s="83"/>
      <c r="I6" s="28"/>
    </row>
    <row r="7" spans="1:9" ht="17.25" thickTop="1" thickBot="1" x14ac:dyDescent="0.3">
      <c r="A7" s="452" t="s">
        <v>17</v>
      </c>
      <c r="B7" s="382"/>
      <c r="C7" s="382"/>
      <c r="D7" s="382"/>
      <c r="E7" s="382"/>
      <c r="F7" s="382"/>
      <c r="G7" s="453"/>
    </row>
    <row r="8" spans="1:9" s="28" customFormat="1" ht="14.25" thickTop="1" thickBot="1" x14ac:dyDescent="0.25">
      <c r="A8" s="29" t="s">
        <v>18</v>
      </c>
      <c r="B8" s="443" t="s">
        <v>19</v>
      </c>
      <c r="C8" s="444"/>
      <c r="D8" s="30" t="s">
        <v>20</v>
      </c>
      <c r="E8" s="30" t="s">
        <v>21</v>
      </c>
      <c r="F8" s="30" t="s">
        <v>22</v>
      </c>
      <c r="G8" s="30" t="s">
        <v>23</v>
      </c>
      <c r="H8" s="31"/>
    </row>
    <row r="9" spans="1:9" ht="16.5" thickBot="1" x14ac:dyDescent="0.3">
      <c r="A9" s="314"/>
      <c r="B9" s="447" t="s">
        <v>24</v>
      </c>
      <c r="C9" s="448"/>
      <c r="D9" s="440"/>
      <c r="E9" s="409"/>
      <c r="F9" s="409"/>
      <c r="G9" s="410"/>
      <c r="H9" s="31"/>
      <c r="I9" s="28"/>
    </row>
    <row r="10" spans="1:9" ht="39" thickBot="1" x14ac:dyDescent="0.25">
      <c r="A10" s="32"/>
      <c r="B10" s="454" t="s">
        <v>25</v>
      </c>
      <c r="C10" s="455"/>
      <c r="D10" s="33" t="s">
        <v>26</v>
      </c>
      <c r="E10" s="33" t="s">
        <v>27</v>
      </c>
      <c r="F10" s="33" t="s">
        <v>28</v>
      </c>
      <c r="G10" s="33" t="s">
        <v>29</v>
      </c>
      <c r="H10" s="34"/>
    </row>
    <row r="11" spans="1:9" ht="15.75" thickBot="1" x14ac:dyDescent="0.3">
      <c r="A11" s="32">
        <v>1</v>
      </c>
      <c r="B11" s="445" t="s">
        <v>30</v>
      </c>
      <c r="C11" s="446"/>
      <c r="D11" s="440"/>
      <c r="E11" s="409"/>
      <c r="F11" s="409"/>
      <c r="G11" s="410"/>
    </row>
    <row r="12" spans="1:9" x14ac:dyDescent="0.2">
      <c r="A12" s="32">
        <v>2</v>
      </c>
      <c r="B12" s="450"/>
      <c r="C12" s="451"/>
      <c r="D12" s="165"/>
      <c r="E12" s="146"/>
      <c r="F12" s="306"/>
      <c r="G12" s="280">
        <f>ROUND((E12/$C$32)*F12,0)</f>
        <v>0</v>
      </c>
    </row>
    <row r="13" spans="1:9" x14ac:dyDescent="0.2">
      <c r="A13" s="32">
        <v>3</v>
      </c>
      <c r="B13" s="441"/>
      <c r="C13" s="442"/>
      <c r="D13" s="156"/>
      <c r="E13" s="147"/>
      <c r="F13" s="147"/>
      <c r="G13" s="183">
        <f t="shared" ref="G13:G23" si="0">ROUND((E13/$C$32)*F13,0)</f>
        <v>0</v>
      </c>
    </row>
    <row r="14" spans="1:9" x14ac:dyDescent="0.2">
      <c r="A14" s="32">
        <v>4</v>
      </c>
      <c r="B14" s="441"/>
      <c r="C14" s="442"/>
      <c r="D14" s="156"/>
      <c r="E14" s="147"/>
      <c r="F14" s="147"/>
      <c r="G14" s="183">
        <f t="shared" si="0"/>
        <v>0</v>
      </c>
    </row>
    <row r="15" spans="1:9" x14ac:dyDescent="0.2">
      <c r="A15" s="32">
        <v>5</v>
      </c>
      <c r="B15" s="441"/>
      <c r="C15" s="442"/>
      <c r="D15" s="156"/>
      <c r="E15" s="147"/>
      <c r="F15" s="147"/>
      <c r="G15" s="183">
        <f t="shared" si="0"/>
        <v>0</v>
      </c>
    </row>
    <row r="16" spans="1:9" x14ac:dyDescent="0.2">
      <c r="A16" s="32">
        <v>6</v>
      </c>
      <c r="B16" s="441"/>
      <c r="C16" s="442"/>
      <c r="D16" s="156"/>
      <c r="E16" s="147"/>
      <c r="F16" s="147"/>
      <c r="G16" s="183">
        <f t="shared" si="0"/>
        <v>0</v>
      </c>
    </row>
    <row r="17" spans="1:7" x14ac:dyDescent="0.2">
      <c r="A17" s="32">
        <v>7</v>
      </c>
      <c r="B17" s="441"/>
      <c r="C17" s="442"/>
      <c r="D17" s="156"/>
      <c r="E17" s="147"/>
      <c r="F17" s="147"/>
      <c r="G17" s="183">
        <f t="shared" si="0"/>
        <v>0</v>
      </c>
    </row>
    <row r="18" spans="1:7" x14ac:dyDescent="0.2">
      <c r="A18" s="32">
        <v>8</v>
      </c>
      <c r="B18" s="441"/>
      <c r="C18" s="442"/>
      <c r="D18" s="156"/>
      <c r="E18" s="147"/>
      <c r="F18" s="147"/>
      <c r="G18" s="183">
        <f t="shared" si="0"/>
        <v>0</v>
      </c>
    </row>
    <row r="19" spans="1:7" x14ac:dyDescent="0.2">
      <c r="A19" s="32">
        <v>9</v>
      </c>
      <c r="B19" s="441"/>
      <c r="C19" s="442"/>
      <c r="D19" s="156"/>
      <c r="E19" s="147"/>
      <c r="F19" s="147"/>
      <c r="G19" s="183">
        <f t="shared" si="0"/>
        <v>0</v>
      </c>
    </row>
    <row r="20" spans="1:7" x14ac:dyDescent="0.2">
      <c r="A20" s="32">
        <v>10</v>
      </c>
      <c r="B20" s="441"/>
      <c r="C20" s="442"/>
      <c r="D20" s="156"/>
      <c r="E20" s="147"/>
      <c r="F20" s="147"/>
      <c r="G20" s="183">
        <f t="shared" si="0"/>
        <v>0</v>
      </c>
    </row>
    <row r="21" spans="1:7" x14ac:dyDescent="0.2">
      <c r="A21" s="32">
        <v>11</v>
      </c>
      <c r="B21" s="441"/>
      <c r="C21" s="442"/>
      <c r="D21" s="156"/>
      <c r="E21" s="147"/>
      <c r="F21" s="147"/>
      <c r="G21" s="183">
        <f t="shared" si="0"/>
        <v>0</v>
      </c>
    </row>
    <row r="22" spans="1:7" x14ac:dyDescent="0.2">
      <c r="A22" s="32">
        <v>12</v>
      </c>
      <c r="B22" s="441"/>
      <c r="C22" s="442"/>
      <c r="D22" s="156"/>
      <c r="E22" s="147"/>
      <c r="F22" s="147"/>
      <c r="G22" s="183">
        <f t="shared" si="0"/>
        <v>0</v>
      </c>
    </row>
    <row r="23" spans="1:7" ht="13.5" thickBot="1" x14ac:dyDescent="0.25">
      <c r="A23" s="32">
        <v>13</v>
      </c>
      <c r="B23" s="438"/>
      <c r="C23" s="439"/>
      <c r="D23" s="166"/>
      <c r="E23" s="148"/>
      <c r="F23" s="148"/>
      <c r="G23" s="271">
        <f t="shared" si="0"/>
        <v>0</v>
      </c>
    </row>
    <row r="24" spans="1:7" ht="15.75" thickBot="1" x14ac:dyDescent="0.3">
      <c r="A24" s="32">
        <v>14</v>
      </c>
      <c r="B24" s="35" t="s">
        <v>31</v>
      </c>
      <c r="C24" s="273">
        <f>F24/C32</f>
        <v>0</v>
      </c>
      <c r="D24" s="440"/>
      <c r="E24" s="410"/>
      <c r="F24" s="149">
        <f>SUM(F12:F23)</f>
        <v>0</v>
      </c>
      <c r="G24" s="149">
        <f>SUM(G12:G23)</f>
        <v>0</v>
      </c>
    </row>
    <row r="25" spans="1:7" ht="7.5" customHeight="1" thickBot="1" x14ac:dyDescent="0.25">
      <c r="A25" s="400"/>
      <c r="B25" s="422"/>
      <c r="C25" s="422"/>
      <c r="D25" s="422"/>
      <c r="E25" s="422"/>
      <c r="F25" s="422"/>
      <c r="G25" s="423"/>
    </row>
    <row r="26" spans="1:7" ht="15.75" thickBot="1" x14ac:dyDescent="0.3">
      <c r="A26" s="32">
        <v>15</v>
      </c>
      <c r="B26" s="445" t="s">
        <v>32</v>
      </c>
      <c r="C26" s="446"/>
      <c r="D26" s="440"/>
      <c r="E26" s="409"/>
      <c r="F26" s="409"/>
      <c r="G26" s="410"/>
    </row>
    <row r="27" spans="1:7" x14ac:dyDescent="0.2">
      <c r="A27" s="32">
        <v>16</v>
      </c>
      <c r="B27" s="450"/>
      <c r="C27" s="451"/>
      <c r="D27" s="165"/>
      <c r="E27" s="146"/>
      <c r="F27" s="146"/>
      <c r="G27" s="183">
        <f t="shared" ref="G27:G30" si="1">ROUND((E27/$C$32)*F27,0)</f>
        <v>0</v>
      </c>
    </row>
    <row r="28" spans="1:7" x14ac:dyDescent="0.2">
      <c r="A28" s="32">
        <v>17</v>
      </c>
      <c r="B28" s="441"/>
      <c r="C28" s="442"/>
      <c r="D28" s="156"/>
      <c r="E28" s="147"/>
      <c r="F28" s="147"/>
      <c r="G28" s="183">
        <f t="shared" si="1"/>
        <v>0</v>
      </c>
    </row>
    <row r="29" spans="1:7" x14ac:dyDescent="0.2">
      <c r="A29" s="32">
        <v>18</v>
      </c>
      <c r="B29" s="441"/>
      <c r="C29" s="442"/>
      <c r="D29" s="156"/>
      <c r="E29" s="147"/>
      <c r="F29" s="147"/>
      <c r="G29" s="183">
        <f t="shared" si="1"/>
        <v>0</v>
      </c>
    </row>
    <row r="30" spans="1:7" ht="13.5" thickBot="1" x14ac:dyDescent="0.25">
      <c r="A30" s="32">
        <v>19</v>
      </c>
      <c r="B30" s="438"/>
      <c r="C30" s="439"/>
      <c r="D30" s="167"/>
      <c r="E30" s="182"/>
      <c r="F30" s="148"/>
      <c r="G30" s="271">
        <f t="shared" si="1"/>
        <v>0</v>
      </c>
    </row>
    <row r="31" spans="1:7" ht="15.75" thickBot="1" x14ac:dyDescent="0.3">
      <c r="A31" s="32">
        <v>20</v>
      </c>
      <c r="B31" s="37" t="s">
        <v>31</v>
      </c>
      <c r="C31" s="272">
        <f>F31/C32</f>
        <v>0</v>
      </c>
      <c r="D31" s="479"/>
      <c r="E31" s="410"/>
      <c r="F31" s="150">
        <f>SUM(F27:F30)</f>
        <v>0</v>
      </c>
      <c r="G31" s="149">
        <f>SUM(G27:G30)</f>
        <v>0</v>
      </c>
    </row>
    <row r="32" spans="1:7" ht="15.75" thickBot="1" x14ac:dyDescent="0.3">
      <c r="A32" s="38">
        <v>21</v>
      </c>
      <c r="B32" s="303" t="s">
        <v>33</v>
      </c>
      <c r="C32" s="304">
        <v>2080</v>
      </c>
      <c r="D32" s="225"/>
      <c r="E32" s="323" t="s">
        <v>34</v>
      </c>
      <c r="F32" s="149">
        <f>SUM(F24,F31)</f>
        <v>0</v>
      </c>
      <c r="G32" s="149">
        <f>SUM(G24,G31)</f>
        <v>0</v>
      </c>
    </row>
    <row r="33" spans="1:7" ht="7.5" customHeight="1" thickBot="1" x14ac:dyDescent="0.25">
      <c r="A33" s="400"/>
      <c r="B33" s="422"/>
      <c r="C33" s="422"/>
      <c r="D33" s="422"/>
      <c r="E33" s="422"/>
      <c r="F33" s="422"/>
      <c r="G33" s="423"/>
    </row>
    <row r="34" spans="1:7" ht="13.5" thickBot="1" x14ac:dyDescent="0.25">
      <c r="A34" s="39"/>
      <c r="B34" s="460" t="s">
        <v>35</v>
      </c>
      <c r="C34" s="461"/>
      <c r="D34" s="462"/>
      <c r="E34" s="480" t="s">
        <v>36</v>
      </c>
      <c r="F34" s="481"/>
      <c r="G34" s="482"/>
    </row>
    <row r="35" spans="1:7" ht="15.75" thickBot="1" x14ac:dyDescent="0.3">
      <c r="A35" s="314"/>
      <c r="B35" s="463" t="s">
        <v>37</v>
      </c>
      <c r="C35" s="464"/>
      <c r="D35" s="465"/>
      <c r="E35" s="463" t="s">
        <v>38</v>
      </c>
      <c r="F35" s="464"/>
      <c r="G35" s="465"/>
    </row>
    <row r="36" spans="1:7" ht="13.5" thickBot="1" x14ac:dyDescent="0.25">
      <c r="A36" s="38">
        <v>22</v>
      </c>
      <c r="B36" s="40" t="s">
        <v>39</v>
      </c>
      <c r="C36" s="40" t="s">
        <v>40</v>
      </c>
      <c r="D36" s="40" t="s">
        <v>41</v>
      </c>
      <c r="E36" s="41" t="s">
        <v>42</v>
      </c>
      <c r="F36" s="472" t="s">
        <v>43</v>
      </c>
      <c r="G36" s="473"/>
    </row>
    <row r="37" spans="1:7" x14ac:dyDescent="0.2">
      <c r="A37" s="38">
        <v>23</v>
      </c>
      <c r="B37" s="42" t="s">
        <v>44</v>
      </c>
      <c r="C37" s="274">
        <f>ROUND(D37*$F$37,0)</f>
        <v>0</v>
      </c>
      <c r="D37" s="277">
        <f>+Budget!C18</f>
        <v>0</v>
      </c>
      <c r="E37" s="43" t="s">
        <v>45</v>
      </c>
      <c r="F37" s="477">
        <f>SUM(G32)</f>
        <v>0</v>
      </c>
      <c r="G37" s="478"/>
    </row>
    <row r="38" spans="1:7" ht="13.5" thickBot="1" x14ac:dyDescent="0.25">
      <c r="A38" s="38">
        <v>24</v>
      </c>
      <c r="B38" s="44" t="s">
        <v>46</v>
      </c>
      <c r="C38" s="275">
        <f t="shared" ref="C38:C42" si="2">ROUND(D38*$F$37,0)</f>
        <v>0</v>
      </c>
      <c r="D38" s="278">
        <f>+'FORM 3 PERSONNEL FY27'!D38</f>
        <v>0</v>
      </c>
      <c r="E38" s="45" t="s">
        <v>47</v>
      </c>
      <c r="F38" s="456">
        <f>SUM(C43)</f>
        <v>0</v>
      </c>
      <c r="G38" s="457"/>
    </row>
    <row r="39" spans="1:7" ht="15.75" thickBot="1" x14ac:dyDescent="0.3">
      <c r="A39" s="38">
        <v>25</v>
      </c>
      <c r="B39" s="44" t="s">
        <v>48</v>
      </c>
      <c r="C39" s="275">
        <f t="shared" si="2"/>
        <v>0</v>
      </c>
      <c r="D39" s="278">
        <f>+'FORM 3 PERSONNEL FY27'!D39</f>
        <v>0</v>
      </c>
      <c r="E39" s="46" t="s">
        <v>49</v>
      </c>
      <c r="F39" s="458">
        <f>SUM(F37:F38)</f>
        <v>0</v>
      </c>
      <c r="G39" s="459"/>
    </row>
    <row r="40" spans="1:7" ht="15" x14ac:dyDescent="0.25">
      <c r="A40" s="38">
        <v>26</v>
      </c>
      <c r="B40" s="44" t="s">
        <v>50</v>
      </c>
      <c r="C40" s="275">
        <f t="shared" si="2"/>
        <v>0</v>
      </c>
      <c r="D40" s="278">
        <f>+'FORM 3 PERSONNEL FY27'!D40</f>
        <v>0</v>
      </c>
      <c r="E40" s="483" t="s">
        <v>51</v>
      </c>
      <c r="F40" s="484"/>
      <c r="G40" s="485"/>
    </row>
    <row r="41" spans="1:7" x14ac:dyDescent="0.2">
      <c r="A41" s="38">
        <v>27</v>
      </c>
      <c r="B41" s="44" t="s">
        <v>52</v>
      </c>
      <c r="C41" s="275">
        <f t="shared" si="2"/>
        <v>0</v>
      </c>
      <c r="D41" s="279">
        <f>+'FORM 3 PERSONNEL FY27'!D41</f>
        <v>0</v>
      </c>
      <c r="E41" s="466" t="str">
        <f>+'FORM 3 PERSONNEL FY27'!E41</f>
        <v/>
      </c>
      <c r="F41" s="467"/>
      <c r="G41" s="468"/>
    </row>
    <row r="42" spans="1:7" x14ac:dyDescent="0.2">
      <c r="A42" s="38">
        <v>28</v>
      </c>
      <c r="B42" s="44" t="s">
        <v>53</v>
      </c>
      <c r="C42" s="275">
        <f t="shared" si="2"/>
        <v>0</v>
      </c>
      <c r="D42" s="279">
        <f>+'FORM 3 PERSONNEL FY27'!D42</f>
        <v>0</v>
      </c>
      <c r="E42" s="466"/>
      <c r="F42" s="467"/>
      <c r="G42" s="468"/>
    </row>
    <row r="43" spans="1:7" ht="15.75" thickBot="1" x14ac:dyDescent="0.3">
      <c r="A43" s="38">
        <v>29</v>
      </c>
      <c r="B43" s="47" t="s">
        <v>37</v>
      </c>
      <c r="C43" s="276">
        <f>SUM(C37:C42)</f>
        <v>0</v>
      </c>
      <c r="D43" s="48" t="e">
        <f t="shared" ref="D43" si="3">SUM(C43/$G$32)</f>
        <v>#DIV/0!</v>
      </c>
      <c r="E43" s="469"/>
      <c r="F43" s="470"/>
      <c r="G43" s="471"/>
    </row>
    <row r="44" spans="1:7" ht="7.5" customHeight="1" thickBot="1" x14ac:dyDescent="0.25">
      <c r="A44" s="400"/>
      <c r="B44" s="422"/>
      <c r="C44" s="422"/>
      <c r="D44" s="422"/>
      <c r="E44" s="422"/>
      <c r="F44" s="422"/>
      <c r="G44" s="423"/>
    </row>
    <row r="45" spans="1:7" ht="13.5" thickBot="1" x14ac:dyDescent="0.25">
      <c r="A45" s="39"/>
      <c r="B45" s="474" t="s">
        <v>54</v>
      </c>
      <c r="C45" s="475"/>
      <c r="D45" s="475"/>
      <c r="E45" s="475"/>
      <c r="F45" s="475"/>
      <c r="G45" s="476"/>
    </row>
    <row r="46" spans="1:7" ht="15.75" thickBot="1" x14ac:dyDescent="0.3">
      <c r="A46" s="49"/>
      <c r="B46" s="463" t="s">
        <v>55</v>
      </c>
      <c r="C46" s="464"/>
      <c r="D46" s="464"/>
      <c r="E46" s="464"/>
      <c r="F46" s="464"/>
      <c r="G46" s="465"/>
    </row>
    <row r="47" spans="1:7" ht="13.5" thickBot="1" x14ac:dyDescent="0.25">
      <c r="A47" s="32">
        <v>31</v>
      </c>
      <c r="B47" s="50" t="s">
        <v>56</v>
      </c>
      <c r="C47" s="40" t="s">
        <v>57</v>
      </c>
      <c r="D47" s="40" t="s">
        <v>58</v>
      </c>
      <c r="E47" s="40" t="s">
        <v>59</v>
      </c>
      <c r="F47" s="40" t="s">
        <v>60</v>
      </c>
      <c r="G47" s="40" t="s">
        <v>61</v>
      </c>
    </row>
    <row r="48" spans="1:7" x14ac:dyDescent="0.2">
      <c r="A48" s="51">
        <v>32</v>
      </c>
      <c r="B48" s="151"/>
      <c r="C48" s="152"/>
      <c r="D48" s="210"/>
      <c r="E48" s="159"/>
      <c r="F48" s="159"/>
      <c r="G48" s="201">
        <f>ROUND(SUM(E48*F48),0)</f>
        <v>0</v>
      </c>
    </row>
    <row r="49" spans="1:7" x14ac:dyDescent="0.2">
      <c r="A49" s="51">
        <v>33</v>
      </c>
      <c r="B49" s="154"/>
      <c r="C49" s="155"/>
      <c r="D49" s="153"/>
      <c r="E49" s="160"/>
      <c r="F49" s="160"/>
      <c r="G49" s="183">
        <f t="shared" ref="G49:G50" si="4">ROUND(SUM(E49*F49),0)</f>
        <v>0</v>
      </c>
    </row>
    <row r="50" spans="1:7" ht="13.5" thickBot="1" x14ac:dyDescent="0.25">
      <c r="A50" s="51">
        <v>34</v>
      </c>
      <c r="B50" s="157"/>
      <c r="C50" s="158"/>
      <c r="D50" s="156"/>
      <c r="E50" s="160"/>
      <c r="F50" s="160"/>
      <c r="G50" s="202">
        <f t="shared" si="4"/>
        <v>0</v>
      </c>
    </row>
    <row r="51" spans="1:7" ht="15.75" thickBot="1" x14ac:dyDescent="0.3">
      <c r="A51" s="134">
        <v>35</v>
      </c>
      <c r="B51" s="440"/>
      <c r="C51" s="409"/>
      <c r="D51" s="409"/>
      <c r="E51" s="410"/>
      <c r="F51" s="52" t="s">
        <v>49</v>
      </c>
      <c r="G51" s="149">
        <f>SUM(G48:G50)</f>
        <v>0</v>
      </c>
    </row>
  </sheetData>
  <sheetProtection selectLockedCells="1"/>
  <mergeCells count="51">
    <mergeCell ref="F36:G36"/>
    <mergeCell ref="B27:C27"/>
    <mergeCell ref="B28:C28"/>
    <mergeCell ref="B29:C29"/>
    <mergeCell ref="B30:C30"/>
    <mergeCell ref="D31:E31"/>
    <mergeCell ref="A33:G33"/>
    <mergeCell ref="B34:D34"/>
    <mergeCell ref="E34:G34"/>
    <mergeCell ref="B35:D35"/>
    <mergeCell ref="E35:G35"/>
    <mergeCell ref="B45:G45"/>
    <mergeCell ref="B46:G46"/>
    <mergeCell ref="B51:E51"/>
    <mergeCell ref="F37:G37"/>
    <mergeCell ref="F38:G38"/>
    <mergeCell ref="F39:G39"/>
    <mergeCell ref="E40:G40"/>
    <mergeCell ref="E41:G43"/>
    <mergeCell ref="A44:G44"/>
    <mergeCell ref="B22:C22"/>
    <mergeCell ref="B23:C23"/>
    <mergeCell ref="D24:E24"/>
    <mergeCell ref="A25:G25"/>
    <mergeCell ref="B26:C26"/>
    <mergeCell ref="D26:G26"/>
    <mergeCell ref="B21:C21"/>
    <mergeCell ref="B11:C11"/>
    <mergeCell ref="D11:G11"/>
    <mergeCell ref="B12:C12"/>
    <mergeCell ref="B13:C13"/>
    <mergeCell ref="B14:C14"/>
    <mergeCell ref="B15:C15"/>
    <mergeCell ref="B16:C16"/>
    <mergeCell ref="B17:C17"/>
    <mergeCell ref="B18:C18"/>
    <mergeCell ref="B19:C19"/>
    <mergeCell ref="B20:C20"/>
    <mergeCell ref="A1:C2"/>
    <mergeCell ref="E1:G1"/>
    <mergeCell ref="E2:G2"/>
    <mergeCell ref="E3:G3"/>
    <mergeCell ref="B10:C10"/>
    <mergeCell ref="A5:C5"/>
    <mergeCell ref="E6:G6"/>
    <mergeCell ref="A7:G7"/>
    <mergeCell ref="B8:C8"/>
    <mergeCell ref="B9:C9"/>
    <mergeCell ref="D9:G9"/>
    <mergeCell ref="E4:G4"/>
    <mergeCell ref="E5:G5"/>
  </mergeCells>
  <conditionalFormatting sqref="B12:F12">
    <cfRule type="cellIs" dxfId="9" priority="4" operator="equal">
      <formula>0</formula>
    </cfRule>
  </conditionalFormatting>
  <conditionalFormatting sqref="B27:F27">
    <cfRule type="cellIs" dxfId="8" priority="3" operator="equal">
      <formula>0</formula>
    </cfRule>
  </conditionalFormatting>
  <conditionalFormatting sqref="B48:F48">
    <cfRule type="cellIs" dxfId="7" priority="1" operator="equal">
      <formula>0</formula>
    </cfRule>
  </conditionalFormatting>
  <conditionalFormatting sqref="D37:D42">
    <cfRule type="cellIs" dxfId="6" priority="2" operator="equal">
      <formula>0</formula>
    </cfRule>
  </conditionalFormatting>
  <conditionalFormatting sqref="E41:G43">
    <cfRule type="expression" dxfId="5" priority="5">
      <formula>$C$42&gt;0</formula>
    </cfRule>
  </conditionalFormatting>
  <printOptions horizontalCentered="1"/>
  <pageMargins left="0.25" right="0.25" top="0.75" bottom="0.75" header="0.3" footer="0.3"/>
  <pageSetup scale="70" orientation="landscape" r:id="rId1"/>
  <headerFooter scaleWithDoc="0" alignWithMargins="0">
    <oddFooter>&amp;LLast Updated: 10/16/2025&amp;CVs. 2026-2&amp;RBudget Form 3</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O39"/>
  <sheetViews>
    <sheetView showGridLines="0" showRowColHeaders="0" showZeros="0" showOutlineSymbols="0" topLeftCell="A7" zoomScaleNormal="100" workbookViewId="0">
      <selection activeCell="F23" sqref="F23"/>
    </sheetView>
  </sheetViews>
  <sheetFormatPr defaultColWidth="9.140625" defaultRowHeight="12.75" x14ac:dyDescent="0.2"/>
  <cols>
    <col min="1" max="1" width="4" style="58" customWidth="1"/>
    <col min="2" max="2" width="57" style="23" customWidth="1"/>
    <col min="3" max="3" width="9.7109375" style="23" customWidth="1"/>
    <col min="4" max="4" width="29.28515625" style="23" customWidth="1"/>
    <col min="5" max="5" width="1.7109375" style="23" customWidth="1"/>
    <col min="6" max="6" width="3.42578125" style="23" customWidth="1"/>
    <col min="7" max="7" width="3.7109375" style="23" customWidth="1"/>
    <col min="8" max="8" width="3.42578125" style="23" customWidth="1"/>
    <col min="9" max="9" width="25.42578125" style="23" customWidth="1"/>
    <col min="10" max="10" width="27.42578125" style="23" customWidth="1"/>
    <col min="11" max="12" width="12.7109375" style="23" customWidth="1"/>
    <col min="13" max="16384" width="9.140625" style="23"/>
  </cols>
  <sheetData>
    <row r="1" spans="1:14" ht="16.899999999999999" customHeight="1" x14ac:dyDescent="0.25">
      <c r="A1" s="396" t="s">
        <v>11</v>
      </c>
      <c r="B1" s="397"/>
      <c r="C1" s="504" t="s">
        <v>12</v>
      </c>
      <c r="D1" s="505"/>
      <c r="E1" s="505"/>
      <c r="F1" s="413" t="str">
        <f>'FORM 1 REVENUE SUMMARY'!D1</f>
        <v xml:space="preserve">Sub recipient - </v>
      </c>
      <c r="G1" s="414"/>
      <c r="H1" s="414"/>
      <c r="I1" s="414"/>
      <c r="J1" s="415"/>
    </row>
    <row r="2" spans="1:14" ht="16.899999999999999" customHeight="1" x14ac:dyDescent="0.25">
      <c r="A2" s="398"/>
      <c r="B2" s="399"/>
      <c r="C2" s="506" t="s">
        <v>13</v>
      </c>
      <c r="D2" s="507"/>
      <c r="E2" s="507"/>
      <c r="F2" s="416" t="str">
        <f>'FORM 1 REVENUE SUMMARY'!D2</f>
        <v>Rural Health Transformation Program - Population Health</v>
      </c>
      <c r="G2" s="417"/>
      <c r="H2" s="417"/>
      <c r="I2" s="417"/>
      <c r="J2" s="418"/>
    </row>
    <row r="3" spans="1:14" ht="16.899999999999999" customHeight="1" x14ac:dyDescent="0.25">
      <c r="A3" s="24"/>
      <c r="B3" s="309"/>
      <c r="C3" s="506" t="s">
        <v>14</v>
      </c>
      <c r="D3" s="507"/>
      <c r="E3" s="507"/>
      <c r="F3" s="488">
        <f>+'FORM 3 PERSONNEL FY27'!E3</f>
        <v>46296</v>
      </c>
      <c r="G3" s="489"/>
      <c r="H3" s="489"/>
      <c r="I3" s="489"/>
      <c r="J3" s="490"/>
    </row>
    <row r="4" spans="1:14" ht="16.899999999999999" customHeight="1" x14ac:dyDescent="0.25">
      <c r="A4" s="24"/>
      <c r="B4" s="309"/>
      <c r="C4" s="506" t="s">
        <v>15</v>
      </c>
      <c r="D4" s="507"/>
      <c r="E4" s="507"/>
      <c r="F4" s="488">
        <f>+'FORM 3 PERSONNEL FY27'!E4</f>
        <v>46660</v>
      </c>
      <c r="G4" s="489"/>
      <c r="H4" s="489"/>
      <c r="I4" s="489"/>
      <c r="J4" s="490"/>
    </row>
    <row r="5" spans="1:14" ht="16.899999999999999" customHeight="1" thickBot="1" x14ac:dyDescent="0.3">
      <c r="A5" s="83"/>
      <c r="B5" s="213"/>
      <c r="C5" s="524" t="s">
        <v>16</v>
      </c>
      <c r="D5" s="525"/>
      <c r="E5" s="57"/>
      <c r="F5" s="517" t="str">
        <f>'FORM 1 REVENUE SUMMARY'!D5</f>
        <v>COM-27-0826</v>
      </c>
      <c r="G5" s="518"/>
      <c r="H5" s="518"/>
      <c r="I5" s="518"/>
      <c r="J5" s="519"/>
    </row>
    <row r="6" spans="1:14" ht="17.25" thickTop="1" thickBot="1" x14ac:dyDescent="0.3">
      <c r="A6" s="494" t="s">
        <v>62</v>
      </c>
      <c r="B6" s="495"/>
      <c r="C6" s="495"/>
      <c r="D6" s="495"/>
      <c r="E6" s="495"/>
      <c r="F6" s="495"/>
      <c r="G6" s="495"/>
      <c r="H6" s="495"/>
      <c r="I6" s="495"/>
      <c r="J6" s="496"/>
    </row>
    <row r="7" spans="1:14" ht="69.75" customHeight="1" thickTop="1" x14ac:dyDescent="0.2">
      <c r="B7" s="503" t="s">
        <v>63</v>
      </c>
      <c r="C7" s="503"/>
      <c r="D7" s="503"/>
      <c r="E7" s="503"/>
      <c r="F7" s="503"/>
      <c r="G7" s="503"/>
      <c r="H7" s="503"/>
      <c r="I7" s="503"/>
      <c r="J7" s="503"/>
    </row>
    <row r="8" spans="1:14" ht="15.75" x14ac:dyDescent="0.25">
      <c r="A8" s="5"/>
      <c r="B8" s="6"/>
      <c r="C8" s="6"/>
      <c r="D8" s="6"/>
      <c r="E8" s="6"/>
      <c r="F8" s="10" t="s">
        <v>2</v>
      </c>
      <c r="G8" s="9"/>
      <c r="H8" s="10" t="s">
        <v>3</v>
      </c>
      <c r="J8" s="9"/>
      <c r="L8" s="6"/>
      <c r="M8" s="6"/>
      <c r="N8" s="6"/>
    </row>
    <row r="9" spans="1:14" ht="15.75" thickBot="1" x14ac:dyDescent="0.25">
      <c r="A9" s="5"/>
      <c r="B9" s="6"/>
      <c r="C9" s="6"/>
      <c r="D9" s="6"/>
      <c r="E9" s="6"/>
      <c r="F9" s="6"/>
      <c r="G9" s="6"/>
      <c r="H9" s="6"/>
      <c r="J9" s="6"/>
      <c r="L9" s="6"/>
      <c r="M9" s="6"/>
      <c r="N9" s="6"/>
    </row>
    <row r="10" spans="1:14" ht="16.5" thickBot="1" x14ac:dyDescent="0.3">
      <c r="A10" s="11">
        <v>1</v>
      </c>
      <c r="B10" s="502" t="s">
        <v>64</v>
      </c>
      <c r="C10" s="502"/>
      <c r="D10" s="502"/>
      <c r="E10" s="6"/>
      <c r="F10" s="281" t="s">
        <v>65</v>
      </c>
      <c r="G10" s="2"/>
      <c r="H10" s="281"/>
      <c r="J10" s="2"/>
      <c r="L10" s="6"/>
      <c r="M10" s="6"/>
      <c r="N10" s="6"/>
    </row>
    <row r="11" spans="1:14" ht="15.75" x14ac:dyDescent="0.25">
      <c r="A11" s="11"/>
      <c r="B11" s="6"/>
      <c r="C11" s="6"/>
      <c r="D11" s="6"/>
      <c r="E11" s="6"/>
      <c r="F11" s="2"/>
      <c r="G11" s="2"/>
      <c r="H11" s="2"/>
      <c r="J11" s="2"/>
      <c r="L11" s="6"/>
      <c r="M11" s="6"/>
      <c r="N11" s="6"/>
    </row>
    <row r="12" spans="1:14" ht="15.75" x14ac:dyDescent="0.25">
      <c r="A12" s="11"/>
      <c r="B12" s="6" t="s">
        <v>66</v>
      </c>
      <c r="C12" s="6"/>
      <c r="D12" s="6"/>
      <c r="E12" s="6"/>
      <c r="F12" s="6"/>
      <c r="G12" s="6"/>
      <c r="H12" s="6"/>
      <c r="I12" s="6"/>
      <c r="J12" s="2"/>
      <c r="L12" s="6"/>
      <c r="M12" s="6"/>
      <c r="N12" s="6"/>
    </row>
    <row r="13" spans="1:14" ht="16.5" thickBot="1" x14ac:dyDescent="0.3">
      <c r="A13" s="11"/>
      <c r="B13" s="6"/>
      <c r="C13" s="6"/>
      <c r="D13" s="6"/>
      <c r="E13" s="6"/>
      <c r="F13" s="2"/>
      <c r="G13" s="2"/>
      <c r="H13" s="2"/>
      <c r="J13" s="2"/>
      <c r="L13" s="6"/>
      <c r="M13" s="6"/>
      <c r="N13" s="6"/>
    </row>
    <row r="14" spans="1:14" ht="16.5" thickBot="1" x14ac:dyDescent="0.3">
      <c r="A14" s="11">
        <v>2</v>
      </c>
      <c r="B14" s="502" t="s">
        <v>67</v>
      </c>
      <c r="C14" s="502"/>
      <c r="D14" s="502"/>
      <c r="E14" s="6"/>
      <c r="F14" s="281" t="str" cm="1">
        <f t="array" ref="F14:G14">+IF(Budget!E14:F14="Yes","X","")</f>
        <v/>
      </c>
      <c r="G14" s="2" t="str">
        <v/>
      </c>
      <c r="H14" s="281" t="str" cm="1">
        <f t="array" ref="H14:I14">+IF(Budget!E14:F14="no","X","")</f>
        <v/>
      </c>
      <c r="I14" s="23" t="str">
        <v/>
      </c>
      <c r="J14" s="2"/>
      <c r="L14" s="6"/>
      <c r="M14" s="6"/>
      <c r="N14" s="6"/>
    </row>
    <row r="15" spans="1:14" ht="16.5" thickBot="1" x14ac:dyDescent="0.3">
      <c r="A15" s="11"/>
      <c r="B15" s="6"/>
      <c r="C15" s="6"/>
      <c r="D15" s="6"/>
      <c r="E15" s="6"/>
      <c r="F15" s="2"/>
      <c r="G15" s="2"/>
      <c r="H15" s="2"/>
      <c r="J15" s="2"/>
      <c r="L15" s="6"/>
      <c r="M15" s="6"/>
      <c r="N15" s="6"/>
    </row>
    <row r="16" spans="1:14" s="59" customFormat="1" ht="16.5" thickBot="1" x14ac:dyDescent="0.3">
      <c r="A16" s="11"/>
      <c r="B16" s="502" t="s">
        <v>68</v>
      </c>
      <c r="C16" s="502"/>
      <c r="D16" s="502"/>
      <c r="E16" s="6"/>
      <c r="F16" s="520">
        <f>+Budget!H14</f>
        <v>0</v>
      </c>
      <c r="G16" s="521"/>
      <c r="H16" s="522"/>
      <c r="J16" s="282"/>
      <c r="L16" s="312"/>
      <c r="M16" s="312"/>
      <c r="N16" s="312"/>
    </row>
    <row r="17" spans="1:14" ht="15.75" x14ac:dyDescent="0.25">
      <c r="A17" s="11"/>
      <c r="B17" s="6"/>
      <c r="C17" s="6"/>
      <c r="D17" s="6"/>
      <c r="E17" s="6"/>
      <c r="F17" s="2"/>
      <c r="G17" s="2"/>
      <c r="H17" s="2"/>
      <c r="J17" s="2"/>
      <c r="L17" s="6"/>
      <c r="M17" s="6"/>
      <c r="N17" s="6"/>
    </row>
    <row r="18" spans="1:14" ht="15" customHeight="1" x14ac:dyDescent="0.25">
      <c r="A18" s="11">
        <v>3</v>
      </c>
      <c r="B18" s="523" t="s">
        <v>69</v>
      </c>
      <c r="C18" s="523"/>
      <c r="D18" s="523"/>
      <c r="E18" s="523"/>
      <c r="F18" s="523"/>
      <c r="G18" s="523"/>
      <c r="H18" s="523"/>
      <c r="I18" s="523"/>
      <c r="J18" s="523"/>
      <c r="L18" s="6"/>
      <c r="M18" s="6"/>
      <c r="N18" s="6"/>
    </row>
    <row r="19" spans="1:14" ht="15.75" x14ac:dyDescent="0.25">
      <c r="A19" s="11"/>
      <c r="B19" s="523" t="s">
        <v>70</v>
      </c>
      <c r="C19" s="523"/>
      <c r="D19" s="523"/>
      <c r="E19" s="523"/>
      <c r="F19" s="523"/>
      <c r="G19" s="523"/>
      <c r="H19" s="523"/>
      <c r="I19" s="523"/>
      <c r="J19" s="311"/>
      <c r="L19" s="6"/>
      <c r="M19" s="6"/>
      <c r="N19" s="6"/>
    </row>
    <row r="20" spans="1:14" ht="15.75" x14ac:dyDescent="0.25">
      <c r="A20" s="11"/>
      <c r="B20" s="311"/>
      <c r="C20" s="311"/>
      <c r="D20" s="311"/>
      <c r="E20" s="311"/>
      <c r="F20" s="311"/>
      <c r="G20" s="311"/>
      <c r="H20" s="311"/>
      <c r="I20" s="311"/>
      <c r="J20" s="2"/>
      <c r="L20" s="6"/>
      <c r="M20" s="6"/>
      <c r="N20" s="6"/>
    </row>
    <row r="21" spans="1:14" ht="15.75" x14ac:dyDescent="0.25">
      <c r="A21" s="11"/>
      <c r="B21" s="6" t="s">
        <v>71</v>
      </c>
      <c r="C21" s="6"/>
      <c r="D21" s="6"/>
      <c r="E21" s="6"/>
      <c r="F21" s="6"/>
      <c r="G21" s="6"/>
      <c r="H21" s="6"/>
      <c r="I21" s="6"/>
      <c r="J21" s="6"/>
      <c r="K21" s="6"/>
      <c r="L21" s="6"/>
      <c r="M21" s="6"/>
      <c r="N21" s="6"/>
    </row>
    <row r="22" spans="1:14" ht="16.5" thickBot="1" x14ac:dyDescent="0.3">
      <c r="A22" s="11"/>
      <c r="B22" s="6"/>
      <c r="C22" s="6"/>
      <c r="D22" s="6"/>
      <c r="E22" s="6"/>
      <c r="F22" s="6"/>
      <c r="G22" s="6"/>
      <c r="H22" s="6"/>
      <c r="I22" s="6"/>
      <c r="J22" s="6"/>
      <c r="K22" s="6"/>
      <c r="L22" s="6"/>
      <c r="M22" s="6"/>
      <c r="N22" s="6"/>
    </row>
    <row r="23" spans="1:14" ht="16.5" thickBot="1" x14ac:dyDescent="0.3">
      <c r="A23" s="11"/>
      <c r="B23" s="1" t="s">
        <v>72</v>
      </c>
      <c r="C23" s="502" t="s">
        <v>73</v>
      </c>
      <c r="D23" s="502"/>
      <c r="E23" s="6"/>
      <c r="F23" s="12" t="s">
        <v>65</v>
      </c>
      <c r="G23" s="6"/>
      <c r="H23" s="6"/>
      <c r="I23" s="6" t="s">
        <v>74</v>
      </c>
      <c r="J23" s="6"/>
      <c r="K23" s="6"/>
      <c r="L23" s="6"/>
      <c r="M23" s="6"/>
      <c r="N23" s="6"/>
    </row>
    <row r="24" spans="1:14" ht="16.5" thickBot="1" x14ac:dyDescent="0.3">
      <c r="A24" s="11"/>
      <c r="B24" s="1" t="s">
        <v>75</v>
      </c>
      <c r="C24" s="502" t="s">
        <v>76</v>
      </c>
      <c r="D24" s="502"/>
      <c r="E24" s="6"/>
      <c r="F24" s="12"/>
      <c r="G24" s="6"/>
      <c r="H24" s="6"/>
      <c r="I24" s="6" t="s">
        <v>77</v>
      </c>
      <c r="J24" s="6"/>
      <c r="K24" s="6"/>
      <c r="L24" s="6"/>
      <c r="M24" s="6"/>
      <c r="N24" s="6"/>
    </row>
    <row r="25" spans="1:14" ht="16.5" thickBot="1" x14ac:dyDescent="0.3">
      <c r="A25" s="11"/>
      <c r="B25" s="1" t="s">
        <v>78</v>
      </c>
      <c r="C25" s="502" t="s">
        <v>79</v>
      </c>
      <c r="D25" s="502"/>
      <c r="E25" s="6"/>
      <c r="F25" s="12"/>
      <c r="G25" s="6"/>
      <c r="H25" s="6"/>
      <c r="I25" s="6" t="s">
        <v>80</v>
      </c>
      <c r="J25" s="6"/>
      <c r="K25" s="6"/>
      <c r="L25" s="6"/>
      <c r="M25" s="6"/>
      <c r="N25" s="6"/>
    </row>
    <row r="26" spans="1:14" ht="16.5" thickBot="1" x14ac:dyDescent="0.3">
      <c r="A26" s="11"/>
      <c r="B26" s="7" t="s">
        <v>81</v>
      </c>
      <c r="C26" s="312" t="s">
        <v>82</v>
      </c>
      <c r="D26" s="14"/>
      <c r="E26" s="6"/>
      <c r="F26" s="12"/>
      <c r="G26" s="6"/>
      <c r="H26" s="6"/>
      <c r="I26" s="6"/>
      <c r="J26" s="6"/>
      <c r="K26" s="6"/>
      <c r="L26" s="6"/>
      <c r="M26" s="6"/>
      <c r="N26" s="6"/>
    </row>
    <row r="27" spans="1:14" ht="15.75" x14ac:dyDescent="0.25">
      <c r="A27" s="11"/>
      <c r="B27" s="6"/>
      <c r="C27" s="6"/>
      <c r="D27" s="6"/>
      <c r="E27" s="6"/>
      <c r="F27" s="6"/>
      <c r="G27" s="6"/>
      <c r="H27" s="6"/>
      <c r="I27" s="2"/>
      <c r="J27" s="2"/>
      <c r="K27" s="2"/>
      <c r="L27" s="6"/>
      <c r="M27" s="6"/>
      <c r="N27" s="6"/>
    </row>
    <row r="28" spans="1:14" ht="15.75" x14ac:dyDescent="0.25">
      <c r="A28" s="11">
        <v>4</v>
      </c>
      <c r="B28" s="502" t="s">
        <v>83</v>
      </c>
      <c r="C28" s="502"/>
      <c r="D28" s="502"/>
      <c r="E28" s="6"/>
      <c r="F28" s="6"/>
      <c r="G28" s="6"/>
      <c r="H28" s="6"/>
      <c r="I28" s="6"/>
      <c r="J28" s="6"/>
      <c r="K28" s="6"/>
      <c r="L28" s="6"/>
      <c r="M28" s="6"/>
      <c r="N28" s="6"/>
    </row>
    <row r="29" spans="1:14" ht="16.5" thickBot="1" x14ac:dyDescent="0.3">
      <c r="A29" s="11"/>
      <c r="B29" s="312"/>
      <c r="C29" s="312"/>
      <c r="D29" s="312"/>
      <c r="E29" s="6"/>
      <c r="F29" s="9" t="s">
        <v>84</v>
      </c>
      <c r="G29" s="6"/>
      <c r="H29" s="6"/>
      <c r="I29" s="8" t="s">
        <v>85</v>
      </c>
      <c r="J29" s="6"/>
      <c r="K29" s="6"/>
      <c r="L29" s="6"/>
      <c r="M29" s="6"/>
      <c r="N29" s="6"/>
    </row>
    <row r="30" spans="1:14" ht="16.5" thickBot="1" x14ac:dyDescent="0.3">
      <c r="A30" s="11"/>
      <c r="B30" s="1" t="s">
        <v>72</v>
      </c>
      <c r="C30" s="6" t="s">
        <v>86</v>
      </c>
      <c r="D30" s="6"/>
      <c r="E30" s="6"/>
      <c r="F30" s="239" t="str">
        <f>IF(Budget!E19="Salaries","X","")</f>
        <v/>
      </c>
      <c r="G30" s="6"/>
      <c r="H30" s="6"/>
      <c r="I30" s="240">
        <f>+IF(Budget!E19="Salaries",Budget!J42,0)</f>
        <v>0</v>
      </c>
      <c r="J30" s="6"/>
      <c r="K30" s="6"/>
      <c r="L30" s="6"/>
      <c r="M30" s="6"/>
      <c r="N30" s="6"/>
    </row>
    <row r="31" spans="1:14" ht="16.5" thickBot="1" x14ac:dyDescent="0.3">
      <c r="A31" s="11"/>
      <c r="B31" s="1" t="s">
        <v>75</v>
      </c>
      <c r="C31" s="6" t="s">
        <v>87</v>
      </c>
      <c r="D31" s="6"/>
      <c r="E31" s="6"/>
      <c r="F31" s="239" t="str">
        <f>IF(Budget!E19="MTDC","X",IF(Budget!E14="No","X",""))</f>
        <v/>
      </c>
      <c r="G31" s="6"/>
      <c r="H31" s="6"/>
      <c r="I31" s="240">
        <f>+IF(Budget!E19="MTDC",Budget!J41,IF(Budget!E14="No",Budget!J41,0))</f>
        <v>0</v>
      </c>
      <c r="J31" s="6"/>
      <c r="K31" s="6"/>
      <c r="L31" s="6"/>
      <c r="M31" s="6"/>
      <c r="N31" s="6"/>
    </row>
    <row r="32" spans="1:14" ht="16.5" thickBot="1" x14ac:dyDescent="0.3">
      <c r="A32" s="11"/>
      <c r="B32" s="1" t="s">
        <v>78</v>
      </c>
      <c r="C32" s="312" t="s">
        <v>82</v>
      </c>
      <c r="D32" s="14" t="s">
        <v>297</v>
      </c>
      <c r="E32" s="6"/>
      <c r="F32" s="239" t="str">
        <f>IF(Budget!E19="Salaries and Fringe","X","")</f>
        <v/>
      </c>
      <c r="G32" s="6"/>
      <c r="H32" s="6"/>
      <c r="I32" s="240">
        <f>+IF(Budget!E19="Salaries and Fringe",Budget!J43,0)</f>
        <v>0</v>
      </c>
      <c r="J32" s="6"/>
      <c r="K32" s="6"/>
      <c r="L32" s="6"/>
      <c r="M32" s="6"/>
      <c r="N32" s="6"/>
    </row>
    <row r="33" spans="1:15" ht="16.5" thickBot="1" x14ac:dyDescent="0.3">
      <c r="A33" s="11"/>
      <c r="B33" s="6"/>
      <c r="C33" s="6"/>
      <c r="D33" s="6"/>
      <c r="E33" s="6"/>
      <c r="F33" s="6"/>
      <c r="G33" s="6"/>
      <c r="H33" s="6"/>
      <c r="I33" s="199"/>
      <c r="J33" s="2"/>
      <c r="K33" s="2"/>
      <c r="L33" s="6"/>
      <c r="M33" s="6"/>
      <c r="N33" s="6"/>
    </row>
    <row r="34" spans="1:15" ht="16.5" thickBot="1" x14ac:dyDescent="0.3">
      <c r="A34" s="11">
        <v>5</v>
      </c>
      <c r="B34" s="502" t="s">
        <v>88</v>
      </c>
      <c r="C34" s="502"/>
      <c r="D34" s="502"/>
      <c r="E34" s="6"/>
      <c r="F34" s="6"/>
      <c r="G34" s="6"/>
      <c r="H34" s="6"/>
      <c r="I34" s="200"/>
      <c r="J34" s="6"/>
      <c r="K34" s="2"/>
      <c r="L34" s="6"/>
      <c r="M34" s="6"/>
      <c r="N34" s="6"/>
    </row>
    <row r="35" spans="1:15" ht="16.5" thickBot="1" x14ac:dyDescent="0.3">
      <c r="A35" s="11"/>
      <c r="B35" s="6"/>
      <c r="C35" s="6"/>
      <c r="D35" s="6"/>
      <c r="E35" s="6"/>
      <c r="F35" s="6"/>
      <c r="G35" s="6"/>
      <c r="H35" s="4"/>
      <c r="I35" s="2"/>
      <c r="J35" s="2"/>
      <c r="K35" s="2"/>
      <c r="L35" s="6"/>
      <c r="M35" s="6"/>
      <c r="N35" s="6"/>
    </row>
    <row r="36" spans="1:15" ht="16.5" thickBot="1" x14ac:dyDescent="0.3">
      <c r="A36" s="11">
        <v>6</v>
      </c>
      <c r="B36" s="502" t="s">
        <v>89</v>
      </c>
      <c r="C36" s="502"/>
      <c r="D36" s="502"/>
      <c r="E36" s="6"/>
      <c r="F36" s="508" t="str">
        <f>+IF(H14="X","15.00%","0")</f>
        <v>0</v>
      </c>
      <c r="G36" s="509"/>
      <c r="H36" s="510"/>
      <c r="I36" s="2">
        <f>+IF(H14="X","De minimis Rate",0)</f>
        <v>0</v>
      </c>
      <c r="J36" s="2"/>
      <c r="K36" s="2"/>
      <c r="L36" s="6"/>
      <c r="M36" s="6"/>
      <c r="N36" s="6"/>
    </row>
    <row r="37" spans="1:15" ht="16.5" thickBot="1" x14ac:dyDescent="0.3">
      <c r="A37" s="11"/>
      <c r="B37" s="6"/>
      <c r="C37" s="6"/>
      <c r="D37" s="6"/>
      <c r="E37" s="6"/>
      <c r="F37" s="6"/>
      <c r="G37" s="6"/>
      <c r="H37" s="6"/>
      <c r="I37" s="6"/>
      <c r="J37" s="6"/>
      <c r="K37" s="6"/>
      <c r="L37" s="6"/>
      <c r="M37" s="6"/>
      <c r="N37" s="6"/>
    </row>
    <row r="38" spans="1:15" ht="16.5" customHeight="1" x14ac:dyDescent="0.25">
      <c r="A38" s="60"/>
      <c r="B38" s="511" t="s">
        <v>90</v>
      </c>
      <c r="C38" s="512"/>
      <c r="D38" s="512"/>
      <c r="E38" s="512"/>
      <c r="F38" s="512"/>
      <c r="G38" s="512"/>
      <c r="H38" s="512"/>
      <c r="I38" s="512"/>
      <c r="J38" s="513"/>
      <c r="K38" s="61"/>
      <c r="L38" s="61"/>
      <c r="M38" s="61"/>
      <c r="N38" s="61"/>
      <c r="O38" s="61"/>
    </row>
    <row r="39" spans="1:15" ht="15.75" customHeight="1" thickBot="1" x14ac:dyDescent="0.3">
      <c r="A39" s="62"/>
      <c r="B39" s="514"/>
      <c r="C39" s="515"/>
      <c r="D39" s="515"/>
      <c r="E39" s="515"/>
      <c r="F39" s="515"/>
      <c r="G39" s="515"/>
      <c r="H39" s="515"/>
      <c r="I39" s="515"/>
      <c r="J39" s="516"/>
    </row>
  </sheetData>
  <sheetProtection algorithmName="SHA-512" hashValue="BlMqzCx2fzN7wVtoSakxXC6qdLUp3G3NRmP0R8O3CF5SIZsopsyGcz4IfdD6JeVQiYoU+m9LqFxWoYs6Z1+oyw==" saltValue="Mox162wheV0U8VncB3sNTg==" spinCount="100000" sheet="1" selectLockedCells="1"/>
  <mergeCells count="27">
    <mergeCell ref="F36:H36"/>
    <mergeCell ref="B34:D34"/>
    <mergeCell ref="B36:D36"/>
    <mergeCell ref="B38:J39"/>
    <mergeCell ref="F4:J4"/>
    <mergeCell ref="F5:J5"/>
    <mergeCell ref="B28:D28"/>
    <mergeCell ref="C23:D23"/>
    <mergeCell ref="C24:D24"/>
    <mergeCell ref="C25:D25"/>
    <mergeCell ref="F16:H16"/>
    <mergeCell ref="B19:I19"/>
    <mergeCell ref="B18:J18"/>
    <mergeCell ref="C5:D5"/>
    <mergeCell ref="B10:D10"/>
    <mergeCell ref="B14:D14"/>
    <mergeCell ref="A1:B2"/>
    <mergeCell ref="B16:D16"/>
    <mergeCell ref="A6:J6"/>
    <mergeCell ref="B7:J7"/>
    <mergeCell ref="F3:J3"/>
    <mergeCell ref="F2:J2"/>
    <mergeCell ref="F1:J1"/>
    <mergeCell ref="C1:E1"/>
    <mergeCell ref="C2:E2"/>
    <mergeCell ref="C3:E3"/>
    <mergeCell ref="C4:E4"/>
  </mergeCells>
  <phoneticPr fontId="0" type="noConversion"/>
  <printOptions horizontalCentered="1"/>
  <pageMargins left="0.25" right="0.25" top="0.75" bottom="0.75" header="0.3" footer="0.3"/>
  <pageSetup scale="75" orientation="landscape" r:id="rId1"/>
  <headerFooter scaleWithDoc="0" alignWithMargins="0">
    <oddFooter>&amp;LLast Updated: 10/16/2025&amp;CVs. 2026-2&amp;RBudget Form 4</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fitToPage="1"/>
  </sheetPr>
  <dimension ref="A1:O39"/>
  <sheetViews>
    <sheetView showGridLines="0" showRowColHeaders="0" showZeros="0" showOutlineSymbols="0" zoomScaleNormal="100" workbookViewId="0">
      <selection activeCell="E17" sqref="E17"/>
    </sheetView>
  </sheetViews>
  <sheetFormatPr defaultColWidth="9.140625" defaultRowHeight="12.75" x14ac:dyDescent="0.2"/>
  <cols>
    <col min="1" max="1" width="4" style="58" customWidth="1"/>
    <col min="2" max="2" width="57" style="23" customWidth="1"/>
    <col min="3" max="3" width="9.7109375" style="23" customWidth="1"/>
    <col min="4" max="4" width="29.28515625" style="23" customWidth="1"/>
    <col min="5" max="5" width="1.7109375" style="23" customWidth="1"/>
    <col min="6" max="6" width="3.42578125" style="23" customWidth="1"/>
    <col min="7" max="7" width="3.7109375" style="23" customWidth="1"/>
    <col min="8" max="8" width="3.42578125" style="23" customWidth="1"/>
    <col min="9" max="9" width="25.42578125" style="23" customWidth="1"/>
    <col min="10" max="10" width="27.42578125" style="23" customWidth="1"/>
    <col min="11" max="12" width="12.7109375" style="23" customWidth="1"/>
    <col min="13" max="16384" width="9.140625" style="23"/>
  </cols>
  <sheetData>
    <row r="1" spans="1:14" ht="16.899999999999999" customHeight="1" x14ac:dyDescent="0.25">
      <c r="A1" s="396" t="s">
        <v>11</v>
      </c>
      <c r="B1" s="397"/>
      <c r="C1" s="504" t="s">
        <v>12</v>
      </c>
      <c r="D1" s="505"/>
      <c r="E1" s="505"/>
      <c r="F1" s="413" t="str">
        <f>'FORM 1 REVENUE SUMMARY'!D1</f>
        <v xml:space="preserve">Sub recipient - </v>
      </c>
      <c r="G1" s="414"/>
      <c r="H1" s="414"/>
      <c r="I1" s="414"/>
      <c r="J1" s="415"/>
    </row>
    <row r="2" spans="1:14" ht="16.899999999999999" customHeight="1" x14ac:dyDescent="0.25">
      <c r="A2" s="398"/>
      <c r="B2" s="399"/>
      <c r="C2" s="506" t="s">
        <v>13</v>
      </c>
      <c r="D2" s="507"/>
      <c r="E2" s="507"/>
      <c r="F2" s="416" t="str">
        <f>'FORM 1 REVENUE SUMMARY'!D2</f>
        <v>Rural Health Transformation Program - Population Health</v>
      </c>
      <c r="G2" s="417"/>
      <c r="H2" s="417"/>
      <c r="I2" s="417"/>
      <c r="J2" s="418"/>
    </row>
    <row r="3" spans="1:14" ht="16.899999999999999" customHeight="1" x14ac:dyDescent="0.25">
      <c r="A3" s="24"/>
      <c r="B3" s="309"/>
      <c r="C3" s="506" t="s">
        <v>14</v>
      </c>
      <c r="D3" s="507"/>
      <c r="E3" s="507"/>
      <c r="F3" s="488">
        <f>+' FORM 3 PERSONNEL FY28'!E3</f>
        <v>46661</v>
      </c>
      <c r="G3" s="489"/>
      <c r="H3" s="489"/>
      <c r="I3" s="489"/>
      <c r="J3" s="490"/>
    </row>
    <row r="4" spans="1:14" ht="16.899999999999999" customHeight="1" x14ac:dyDescent="0.25">
      <c r="A4" s="24"/>
      <c r="B4" s="309"/>
      <c r="C4" s="506" t="s">
        <v>15</v>
      </c>
      <c r="D4" s="507"/>
      <c r="E4" s="507"/>
      <c r="F4" s="488">
        <f>+' FORM 3 PERSONNEL FY28'!E4</f>
        <v>46660</v>
      </c>
      <c r="G4" s="489"/>
      <c r="H4" s="489"/>
      <c r="I4" s="489"/>
      <c r="J4" s="490"/>
    </row>
    <row r="5" spans="1:14" ht="16.899999999999999" customHeight="1" thickBot="1" x14ac:dyDescent="0.3">
      <c r="A5" s="83"/>
      <c r="B5" s="213"/>
      <c r="C5" s="524" t="s">
        <v>16</v>
      </c>
      <c r="D5" s="525"/>
      <c r="E5" s="57"/>
      <c r="F5" s="517" t="str">
        <f>'FORM 1 REVENUE SUMMARY'!D5</f>
        <v>COM-27-0826</v>
      </c>
      <c r="G5" s="518"/>
      <c r="H5" s="518"/>
      <c r="I5" s="518"/>
      <c r="J5" s="519"/>
    </row>
    <row r="6" spans="1:14" ht="17.25" thickTop="1" thickBot="1" x14ac:dyDescent="0.3">
      <c r="A6" s="494" t="s">
        <v>62</v>
      </c>
      <c r="B6" s="495"/>
      <c r="C6" s="495"/>
      <c r="D6" s="495"/>
      <c r="E6" s="495"/>
      <c r="F6" s="495"/>
      <c r="G6" s="495"/>
      <c r="H6" s="495"/>
      <c r="I6" s="495"/>
      <c r="J6" s="496"/>
    </row>
    <row r="7" spans="1:14" ht="69.75" customHeight="1" thickTop="1" x14ac:dyDescent="0.2">
      <c r="B7" s="503" t="s">
        <v>63</v>
      </c>
      <c r="C7" s="503"/>
      <c r="D7" s="503"/>
      <c r="E7" s="503"/>
      <c r="F7" s="503"/>
      <c r="G7" s="503"/>
      <c r="H7" s="503"/>
      <c r="I7" s="503"/>
      <c r="J7" s="503"/>
    </row>
    <row r="8" spans="1:14" ht="15.75" x14ac:dyDescent="0.25">
      <c r="A8" s="5"/>
      <c r="B8" s="6"/>
      <c r="C8" s="6"/>
      <c r="D8" s="6"/>
      <c r="E8" s="6"/>
      <c r="F8" s="10" t="s">
        <v>2</v>
      </c>
      <c r="G8" s="9"/>
      <c r="H8" s="10" t="s">
        <v>3</v>
      </c>
      <c r="J8" s="9"/>
      <c r="L8" s="6"/>
      <c r="M8" s="6"/>
      <c r="N8" s="6"/>
    </row>
    <row r="9" spans="1:14" ht="15.75" thickBot="1" x14ac:dyDescent="0.25">
      <c r="A9" s="5"/>
      <c r="B9" s="6"/>
      <c r="C9" s="6"/>
      <c r="D9" s="6"/>
      <c r="E9" s="6"/>
      <c r="F9" s="6"/>
      <c r="G9" s="6"/>
      <c r="H9" s="6"/>
      <c r="J9" s="6"/>
      <c r="L9" s="6"/>
      <c r="M9" s="6"/>
      <c r="N9" s="6"/>
    </row>
    <row r="10" spans="1:14" ht="16.5" thickBot="1" x14ac:dyDescent="0.3">
      <c r="A10" s="11">
        <v>1</v>
      </c>
      <c r="B10" s="502" t="s">
        <v>64</v>
      </c>
      <c r="C10" s="502"/>
      <c r="D10" s="502"/>
      <c r="E10" s="6"/>
      <c r="F10" s="12" t="s">
        <v>65</v>
      </c>
      <c r="G10" s="2"/>
      <c r="H10" s="12"/>
      <c r="J10" s="2"/>
      <c r="L10" s="6"/>
      <c r="M10" s="6"/>
      <c r="N10" s="6"/>
    </row>
    <row r="11" spans="1:14" ht="15.75" x14ac:dyDescent="0.25">
      <c r="A11" s="11"/>
      <c r="B11" s="6"/>
      <c r="C11" s="6"/>
      <c r="D11" s="6"/>
      <c r="E11" s="6"/>
      <c r="F11" s="2"/>
      <c r="G11" s="2"/>
      <c r="H11" s="2"/>
      <c r="J11" s="2"/>
      <c r="L11" s="6"/>
      <c r="M11" s="6"/>
      <c r="N11" s="6"/>
    </row>
    <row r="12" spans="1:14" ht="15.75" x14ac:dyDescent="0.25">
      <c r="A12" s="11"/>
      <c r="B12" s="6" t="s">
        <v>66</v>
      </c>
      <c r="C12" s="6"/>
      <c r="D12" s="6"/>
      <c r="E12" s="6"/>
      <c r="F12" s="6"/>
      <c r="G12" s="6"/>
      <c r="H12" s="6"/>
      <c r="I12" s="6"/>
      <c r="J12" s="2"/>
      <c r="L12" s="6"/>
      <c r="M12" s="6"/>
      <c r="N12" s="6"/>
    </row>
    <row r="13" spans="1:14" ht="16.5" thickBot="1" x14ac:dyDescent="0.3">
      <c r="A13" s="11"/>
      <c r="B13" s="6"/>
      <c r="C13" s="6"/>
      <c r="D13" s="6"/>
      <c r="E13" s="6"/>
      <c r="F13" s="2"/>
      <c r="G13" s="2"/>
      <c r="H13" s="2"/>
      <c r="J13" s="2"/>
      <c r="L13" s="6"/>
      <c r="M13" s="6"/>
      <c r="N13" s="6"/>
    </row>
    <row r="14" spans="1:14" ht="16.5" thickBot="1" x14ac:dyDescent="0.3">
      <c r="A14" s="11">
        <v>2</v>
      </c>
      <c r="B14" s="502" t="s">
        <v>67</v>
      </c>
      <c r="C14" s="502"/>
      <c r="D14" s="502"/>
      <c r="E14" s="6"/>
      <c r="F14" s="12" t="str" cm="1">
        <f t="array" ref="F14:G14">+IF(Budget!E14:F14="Yes","X","")</f>
        <v/>
      </c>
      <c r="G14" s="2" t="str">
        <v/>
      </c>
      <c r="H14" s="12" t="str" cm="1">
        <f t="array" ref="H14:I14">+IF(Budget!E14:F14="no","X","")</f>
        <v/>
      </c>
      <c r="I14" s="23" t="str">
        <v/>
      </c>
      <c r="J14" s="2"/>
      <c r="L14" s="6"/>
      <c r="M14" s="6"/>
      <c r="N14" s="6"/>
    </row>
    <row r="15" spans="1:14" ht="16.5" thickBot="1" x14ac:dyDescent="0.3">
      <c r="A15" s="11"/>
      <c r="B15" s="6"/>
      <c r="C15" s="6"/>
      <c r="D15" s="6"/>
      <c r="E15" s="6"/>
      <c r="F15" s="2"/>
      <c r="G15" s="2"/>
      <c r="H15" s="2"/>
      <c r="J15" s="2"/>
      <c r="L15" s="6"/>
      <c r="M15" s="6"/>
      <c r="N15" s="6"/>
    </row>
    <row r="16" spans="1:14" s="59" customFormat="1" ht="16.5" thickBot="1" x14ac:dyDescent="0.3">
      <c r="A16" s="11"/>
      <c r="B16" s="502" t="s">
        <v>68</v>
      </c>
      <c r="C16" s="502"/>
      <c r="D16" s="502"/>
      <c r="E16" s="6"/>
      <c r="F16" s="526">
        <f>+Budget!H14</f>
        <v>0</v>
      </c>
      <c r="G16" s="527"/>
      <c r="H16" s="528"/>
      <c r="J16" s="3"/>
      <c r="L16" s="312"/>
      <c r="M16" s="312"/>
      <c r="N16" s="312"/>
    </row>
    <row r="17" spans="1:14" ht="15.75" x14ac:dyDescent="0.25">
      <c r="A17" s="11"/>
      <c r="B17" s="6"/>
      <c r="C17" s="6"/>
      <c r="D17" s="6"/>
      <c r="E17" s="6"/>
      <c r="F17" s="2"/>
      <c r="G17" s="2"/>
      <c r="H17" s="2"/>
      <c r="J17" s="2"/>
      <c r="L17" s="6"/>
      <c r="M17" s="6"/>
      <c r="N17" s="6"/>
    </row>
    <row r="18" spans="1:14" ht="15" customHeight="1" x14ac:dyDescent="0.25">
      <c r="A18" s="11">
        <v>3</v>
      </c>
      <c r="B18" s="523" t="s">
        <v>69</v>
      </c>
      <c r="C18" s="523"/>
      <c r="D18" s="523"/>
      <c r="E18" s="523"/>
      <c r="F18" s="523"/>
      <c r="G18" s="523"/>
      <c r="H18" s="523"/>
      <c r="I18" s="523"/>
      <c r="J18" s="523"/>
      <c r="L18" s="6"/>
      <c r="M18" s="6"/>
      <c r="N18" s="6"/>
    </row>
    <row r="19" spans="1:14" ht="15.75" x14ac:dyDescent="0.25">
      <c r="A19" s="11"/>
      <c r="B19" s="523" t="s">
        <v>70</v>
      </c>
      <c r="C19" s="523"/>
      <c r="D19" s="523"/>
      <c r="E19" s="523"/>
      <c r="F19" s="523"/>
      <c r="G19" s="523"/>
      <c r="H19" s="523"/>
      <c r="I19" s="523"/>
      <c r="J19" s="311"/>
      <c r="L19" s="6"/>
      <c r="M19" s="6"/>
      <c r="N19" s="6"/>
    </row>
    <row r="20" spans="1:14" ht="15.75" x14ac:dyDescent="0.25">
      <c r="A20" s="11"/>
      <c r="B20" s="311"/>
      <c r="C20" s="311"/>
      <c r="D20" s="311"/>
      <c r="E20" s="311"/>
      <c r="F20" s="311"/>
      <c r="G20" s="311"/>
      <c r="H20" s="311"/>
      <c r="I20" s="311"/>
      <c r="J20" s="2"/>
      <c r="L20" s="6"/>
      <c r="M20" s="6"/>
      <c r="N20" s="6"/>
    </row>
    <row r="21" spans="1:14" ht="15.75" x14ac:dyDescent="0.25">
      <c r="A21" s="11"/>
      <c r="B21" s="6" t="s">
        <v>71</v>
      </c>
      <c r="C21" s="6"/>
      <c r="D21" s="6"/>
      <c r="E21" s="6"/>
      <c r="F21" s="6"/>
      <c r="G21" s="6"/>
      <c r="H21" s="6"/>
      <c r="I21" s="6"/>
      <c r="J21" s="6"/>
      <c r="K21" s="6"/>
      <c r="L21" s="6"/>
      <c r="M21" s="6"/>
      <c r="N21" s="6"/>
    </row>
    <row r="22" spans="1:14" ht="16.5" thickBot="1" x14ac:dyDescent="0.3">
      <c r="A22" s="11"/>
      <c r="B22" s="6"/>
      <c r="C22" s="6"/>
      <c r="D22" s="6"/>
      <c r="E22" s="6"/>
      <c r="F22" s="6"/>
      <c r="G22" s="6"/>
      <c r="H22" s="6"/>
      <c r="I22" s="6"/>
      <c r="J22" s="6"/>
      <c r="K22" s="6"/>
      <c r="L22" s="6"/>
      <c r="M22" s="6"/>
      <c r="N22" s="6"/>
    </row>
    <row r="23" spans="1:14" ht="16.5" thickBot="1" x14ac:dyDescent="0.3">
      <c r="A23" s="11"/>
      <c r="B23" s="1" t="s">
        <v>72</v>
      </c>
      <c r="C23" s="502" t="s">
        <v>73</v>
      </c>
      <c r="D23" s="502"/>
      <c r="E23" s="6"/>
      <c r="F23" s="12" t="str">
        <f>IF(H14="X","X","")</f>
        <v/>
      </c>
      <c r="G23" s="6"/>
      <c r="H23" s="6"/>
      <c r="I23" s="6" t="s">
        <v>74</v>
      </c>
      <c r="J23" s="6"/>
      <c r="K23" s="6"/>
      <c r="L23" s="6"/>
      <c r="M23" s="6"/>
      <c r="N23" s="6"/>
    </row>
    <row r="24" spans="1:14" ht="16.5" thickBot="1" x14ac:dyDescent="0.3">
      <c r="A24" s="11"/>
      <c r="B24" s="1" t="s">
        <v>75</v>
      </c>
      <c r="C24" s="502" t="s">
        <v>76</v>
      </c>
      <c r="D24" s="502"/>
      <c r="E24" s="6"/>
      <c r="F24" s="13"/>
      <c r="G24" s="6"/>
      <c r="H24" s="6"/>
      <c r="I24" s="6" t="s">
        <v>77</v>
      </c>
      <c r="J24" s="6"/>
      <c r="K24" s="6"/>
      <c r="L24" s="6"/>
      <c r="M24" s="6"/>
      <c r="N24" s="6"/>
    </row>
    <row r="25" spans="1:14" ht="16.5" thickBot="1" x14ac:dyDescent="0.3">
      <c r="A25" s="11"/>
      <c r="B25" s="1" t="s">
        <v>78</v>
      </c>
      <c r="C25" s="502" t="s">
        <v>79</v>
      </c>
      <c r="D25" s="502"/>
      <c r="E25" s="6"/>
      <c r="F25" s="13"/>
      <c r="G25" s="6"/>
      <c r="H25" s="6"/>
      <c r="I25" s="6" t="s">
        <v>80</v>
      </c>
      <c r="J25" s="6"/>
      <c r="K25" s="6"/>
      <c r="L25" s="6"/>
      <c r="M25" s="6"/>
      <c r="N25" s="6"/>
    </row>
    <row r="26" spans="1:14" ht="16.5" thickBot="1" x14ac:dyDescent="0.3">
      <c r="A26" s="11"/>
      <c r="B26" s="7" t="s">
        <v>81</v>
      </c>
      <c r="C26" s="312" t="s">
        <v>82</v>
      </c>
      <c r="D26" s="14"/>
      <c r="E26" s="6"/>
      <c r="F26" s="13"/>
      <c r="G26" s="6"/>
      <c r="H26" s="6"/>
      <c r="I26" s="6"/>
      <c r="J26" s="6"/>
      <c r="K26" s="6"/>
      <c r="L26" s="6"/>
      <c r="M26" s="6"/>
      <c r="N26" s="6"/>
    </row>
    <row r="27" spans="1:14" ht="15.75" x14ac:dyDescent="0.25">
      <c r="A27" s="11"/>
      <c r="B27" s="6"/>
      <c r="C27" s="6"/>
      <c r="D27" s="6"/>
      <c r="E27" s="6"/>
      <c r="F27" s="6"/>
      <c r="G27" s="6"/>
      <c r="H27" s="6"/>
      <c r="I27" s="2"/>
      <c r="J27" s="2"/>
      <c r="K27" s="2"/>
      <c r="L27" s="6"/>
      <c r="M27" s="6"/>
      <c r="N27" s="6"/>
    </row>
    <row r="28" spans="1:14" ht="15.75" x14ac:dyDescent="0.25">
      <c r="A28" s="11">
        <v>4</v>
      </c>
      <c r="B28" s="502" t="s">
        <v>83</v>
      </c>
      <c r="C28" s="502"/>
      <c r="D28" s="502"/>
      <c r="E28" s="6"/>
      <c r="F28" s="6"/>
      <c r="G28" s="6"/>
      <c r="H28" s="6"/>
      <c r="I28" s="6"/>
      <c r="J28" s="6"/>
      <c r="K28" s="6"/>
      <c r="L28" s="6"/>
      <c r="M28" s="6"/>
      <c r="N28" s="6"/>
    </row>
    <row r="29" spans="1:14" ht="16.5" thickBot="1" x14ac:dyDescent="0.3">
      <c r="A29" s="11"/>
      <c r="B29" s="312"/>
      <c r="C29" s="312"/>
      <c r="D29" s="312"/>
      <c r="E29" s="6"/>
      <c r="F29" s="9" t="s">
        <v>84</v>
      </c>
      <c r="G29" s="6"/>
      <c r="H29" s="6"/>
      <c r="I29" s="8" t="s">
        <v>85</v>
      </c>
      <c r="J29" s="6"/>
      <c r="K29" s="6"/>
      <c r="L29" s="6"/>
      <c r="M29" s="6"/>
      <c r="N29" s="6"/>
    </row>
    <row r="30" spans="1:14" ht="16.5" thickBot="1" x14ac:dyDescent="0.3">
      <c r="A30" s="11"/>
      <c r="B30" s="1" t="s">
        <v>72</v>
      </c>
      <c r="C30" s="6" t="s">
        <v>86</v>
      </c>
      <c r="D30" s="6"/>
      <c r="E30" s="6"/>
      <c r="F30" s="241"/>
      <c r="G30" s="6"/>
      <c r="H30" s="6"/>
      <c r="I30" s="240"/>
      <c r="J30" s="6"/>
      <c r="K30" s="6"/>
      <c r="L30" s="6"/>
      <c r="M30" s="6"/>
      <c r="N30" s="6"/>
    </row>
    <row r="31" spans="1:14" ht="16.5" thickBot="1" x14ac:dyDescent="0.3">
      <c r="A31" s="11"/>
      <c r="B31" s="1" t="s">
        <v>75</v>
      </c>
      <c r="C31" s="6" t="s">
        <v>87</v>
      </c>
      <c r="D31" s="6"/>
      <c r="E31" s="6"/>
      <c r="F31" s="239" t="str">
        <f>IF(H14="X","X","X")</f>
        <v>X</v>
      </c>
      <c r="G31" s="6"/>
      <c r="H31" s="6"/>
      <c r="I31" s="240">
        <f>+IF(F31="X",'FORM 2 EXPENSE SUMMARY'!E14+'FORM 2 EXPENSE SUMMARY'!E41,"")</f>
        <v>0</v>
      </c>
      <c r="J31" s="6"/>
      <c r="K31" s="6"/>
      <c r="L31" s="6"/>
      <c r="M31" s="6"/>
      <c r="N31" s="6"/>
    </row>
    <row r="32" spans="1:14" ht="16.5" thickBot="1" x14ac:dyDescent="0.3">
      <c r="A32" s="11"/>
      <c r="B32" s="1" t="s">
        <v>78</v>
      </c>
      <c r="C32" s="312" t="s">
        <v>82</v>
      </c>
      <c r="D32" s="14"/>
      <c r="E32" s="6"/>
      <c r="F32" s="241"/>
      <c r="G32" s="6"/>
      <c r="H32" s="6"/>
      <c r="I32" s="240"/>
      <c r="J32" s="6"/>
      <c r="K32" s="6"/>
      <c r="L32" s="6"/>
      <c r="M32" s="6"/>
      <c r="N32" s="6"/>
    </row>
    <row r="33" spans="1:15" ht="16.5" thickBot="1" x14ac:dyDescent="0.3">
      <c r="A33" s="11"/>
      <c r="B33" s="6"/>
      <c r="C33" s="6"/>
      <c r="D33" s="6"/>
      <c r="E33" s="6"/>
      <c r="F33" s="6"/>
      <c r="G33" s="6"/>
      <c r="H33" s="6"/>
      <c r="I33" s="199"/>
      <c r="J33" s="2"/>
      <c r="K33" s="2"/>
      <c r="L33" s="6"/>
      <c r="M33" s="6"/>
      <c r="N33" s="6"/>
    </row>
    <row r="34" spans="1:15" ht="16.5" thickBot="1" x14ac:dyDescent="0.3">
      <c r="A34" s="11">
        <v>5</v>
      </c>
      <c r="B34" s="502" t="s">
        <v>88</v>
      </c>
      <c r="C34" s="502"/>
      <c r="D34" s="502"/>
      <c r="E34" s="6"/>
      <c r="F34" s="6"/>
      <c r="G34" s="6"/>
      <c r="H34" s="6"/>
      <c r="I34" s="200"/>
      <c r="J34" s="6"/>
      <c r="K34" s="2"/>
      <c r="L34" s="6"/>
      <c r="M34" s="6"/>
      <c r="N34" s="6"/>
    </row>
    <row r="35" spans="1:15" ht="16.5" thickBot="1" x14ac:dyDescent="0.3">
      <c r="A35" s="11"/>
      <c r="B35" s="6"/>
      <c r="C35" s="6"/>
      <c r="D35" s="6"/>
      <c r="E35" s="6"/>
      <c r="F35" s="6"/>
      <c r="G35" s="6"/>
      <c r="H35" s="4"/>
      <c r="I35" s="2"/>
      <c r="J35" s="2"/>
      <c r="K35" s="2"/>
      <c r="L35" s="6"/>
      <c r="M35" s="6"/>
      <c r="N35" s="6"/>
    </row>
    <row r="36" spans="1:15" ht="16.5" thickBot="1" x14ac:dyDescent="0.3">
      <c r="A36" s="11">
        <v>6</v>
      </c>
      <c r="B36" s="502" t="s">
        <v>89</v>
      </c>
      <c r="C36" s="502"/>
      <c r="D36" s="502"/>
      <c r="E36" s="6"/>
      <c r="F36" s="529">
        <v>0.15</v>
      </c>
      <c r="G36" s="530"/>
      <c r="H36" s="531"/>
      <c r="I36" s="2">
        <f>+IF(H14="X","De minimis Rate",0)</f>
        <v>0</v>
      </c>
      <c r="J36" s="2"/>
      <c r="K36" s="2"/>
      <c r="L36" s="6"/>
      <c r="M36" s="6"/>
      <c r="N36" s="6"/>
    </row>
    <row r="37" spans="1:15" ht="16.5" thickBot="1" x14ac:dyDescent="0.3">
      <c r="A37" s="11"/>
      <c r="B37" s="6"/>
      <c r="C37" s="6"/>
      <c r="D37" s="6"/>
      <c r="E37" s="6"/>
      <c r="F37" s="6"/>
      <c r="G37" s="6"/>
      <c r="H37" s="6"/>
      <c r="I37" s="6"/>
      <c r="J37" s="6"/>
      <c r="K37" s="6"/>
      <c r="L37" s="6"/>
      <c r="M37" s="6"/>
      <c r="N37" s="6"/>
    </row>
    <row r="38" spans="1:15" ht="16.5" customHeight="1" x14ac:dyDescent="0.25">
      <c r="A38" s="60"/>
      <c r="B38" s="511" t="s">
        <v>90</v>
      </c>
      <c r="C38" s="512"/>
      <c r="D38" s="512"/>
      <c r="E38" s="512"/>
      <c r="F38" s="512"/>
      <c r="G38" s="512"/>
      <c r="H38" s="512"/>
      <c r="I38" s="512"/>
      <c r="J38" s="513"/>
      <c r="K38" s="61"/>
      <c r="L38" s="61"/>
      <c r="M38" s="61"/>
      <c r="N38" s="61"/>
      <c r="O38" s="61"/>
    </row>
    <row r="39" spans="1:15" ht="15.75" customHeight="1" thickBot="1" x14ac:dyDescent="0.3">
      <c r="A39" s="62"/>
      <c r="B39" s="514"/>
      <c r="C39" s="515"/>
      <c r="D39" s="515"/>
      <c r="E39" s="515"/>
      <c r="F39" s="515"/>
      <c r="G39" s="515"/>
      <c r="H39" s="515"/>
      <c r="I39" s="515"/>
      <c r="J39" s="516"/>
    </row>
  </sheetData>
  <sheetProtection algorithmName="SHA-512" hashValue="b4vlHstQ5KIzu0KpT0Q4547cCxE3hsPXz3rV5h1WtGCfcZxNjsjTsvx19s01YVHE1gOhAumcBIrd+kH9oTDOFw==" saltValue="+GfhSFeD6NQcA1gKUcpdPQ==" spinCount="100000" sheet="1" selectLockedCells="1"/>
  <mergeCells count="27">
    <mergeCell ref="F36:H36"/>
    <mergeCell ref="B38:J39"/>
    <mergeCell ref="C23:D23"/>
    <mergeCell ref="C24:D24"/>
    <mergeCell ref="C25:D25"/>
    <mergeCell ref="B28:D28"/>
    <mergeCell ref="B34:D34"/>
    <mergeCell ref="B36:D36"/>
    <mergeCell ref="B19:I19"/>
    <mergeCell ref="C4:E4"/>
    <mergeCell ref="F4:J4"/>
    <mergeCell ref="C5:D5"/>
    <mergeCell ref="F5:J5"/>
    <mergeCell ref="A6:J6"/>
    <mergeCell ref="B7:J7"/>
    <mergeCell ref="B10:D10"/>
    <mergeCell ref="B14:D14"/>
    <mergeCell ref="B16:D16"/>
    <mergeCell ref="F16:H16"/>
    <mergeCell ref="B18:J18"/>
    <mergeCell ref="C3:E3"/>
    <mergeCell ref="F3:J3"/>
    <mergeCell ref="A1:B2"/>
    <mergeCell ref="C1:E1"/>
    <mergeCell ref="F1:J1"/>
    <mergeCell ref="C2:E2"/>
    <mergeCell ref="F2:J2"/>
  </mergeCells>
  <printOptions horizontalCentered="1"/>
  <pageMargins left="0.25" right="0.25" top="0.75" bottom="0.75" header="0.3" footer="0.3"/>
  <pageSetup scale="75" orientation="landscape" r:id="rId1"/>
  <headerFooter scaleWithDoc="0" alignWithMargins="0">
    <oddFooter>&amp;LLast Updated: 10/16/2025&amp;CVs. 2026-2&amp;RBudget Form 4</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26"/>
  <sheetViews>
    <sheetView showGridLines="0" showZeros="0" view="pageLayout" topLeftCell="B1" zoomScaleNormal="100" workbookViewId="0">
      <selection activeCell="D3" sqref="D3:G3"/>
    </sheetView>
  </sheetViews>
  <sheetFormatPr defaultColWidth="9.140625" defaultRowHeight="12.75" x14ac:dyDescent="0.2"/>
  <cols>
    <col min="1" max="1" width="8.7109375" style="23" hidden="1" customWidth="1"/>
    <col min="2" max="2" width="47" style="23" customWidth="1"/>
    <col min="3" max="3" width="29.42578125" style="23" customWidth="1"/>
    <col min="4" max="7" width="25.7109375" style="23" customWidth="1"/>
    <col min="8" max="16384" width="9.140625" style="23"/>
  </cols>
  <sheetData>
    <row r="1" spans="1:7" ht="16.899999999999999" customHeight="1" x14ac:dyDescent="0.25">
      <c r="B1" s="396" t="s">
        <v>11</v>
      </c>
      <c r="C1" s="22" t="s">
        <v>12</v>
      </c>
      <c r="D1" s="413" t="str">
        <f>'FORM 1 REVENUE SUMMARY'!D1</f>
        <v xml:space="preserve">Sub recipient - </v>
      </c>
      <c r="E1" s="414"/>
      <c r="F1" s="414"/>
      <c r="G1" s="415"/>
    </row>
    <row r="2" spans="1:7" ht="16.899999999999999" customHeight="1" x14ac:dyDescent="0.25">
      <c r="B2" s="398"/>
      <c r="C2" s="26" t="s">
        <v>13</v>
      </c>
      <c r="D2" s="416" t="str">
        <f>'FORM 1 REVENUE SUMMARY'!D2</f>
        <v>Rural Health Transformation Program - Population Health</v>
      </c>
      <c r="E2" s="417"/>
      <c r="F2" s="417"/>
      <c r="G2" s="418"/>
    </row>
    <row r="3" spans="1:7" ht="16.899999999999999" customHeight="1" x14ac:dyDescent="0.25">
      <c r="B3" s="308"/>
      <c r="C3" s="26" t="s">
        <v>14</v>
      </c>
      <c r="D3" s="488">
        <f>'FORM 1 REVENUE SUMMARY'!D3</f>
        <v>46296</v>
      </c>
      <c r="E3" s="489"/>
      <c r="F3" s="489"/>
      <c r="G3" s="490"/>
    </row>
    <row r="4" spans="1:7" ht="16.899999999999999" customHeight="1" x14ac:dyDescent="0.25">
      <c r="B4" s="308"/>
      <c r="C4" s="26" t="s">
        <v>15</v>
      </c>
      <c r="D4" s="488">
        <f>'FORM 1 REVENUE SUMMARY'!D4</f>
        <v>46660</v>
      </c>
      <c r="E4" s="489"/>
      <c r="F4" s="489"/>
      <c r="G4" s="490"/>
    </row>
    <row r="5" spans="1:7" ht="16.5" customHeight="1" thickBot="1" x14ac:dyDescent="0.3">
      <c r="B5" s="214"/>
      <c r="C5" s="27" t="s">
        <v>16</v>
      </c>
      <c r="D5" s="424" t="str">
        <f>'FORM 1 REVENUE SUMMARY'!D5</f>
        <v>COM-27-0826</v>
      </c>
      <c r="E5" s="425"/>
      <c r="F5" s="425"/>
      <c r="G5" s="426"/>
    </row>
    <row r="6" spans="1:7" ht="16.899999999999999" customHeight="1" thickTop="1" thickBot="1" x14ac:dyDescent="0.3">
      <c r="A6" s="115"/>
      <c r="B6" s="381" t="s">
        <v>178</v>
      </c>
      <c r="C6" s="382"/>
      <c r="D6" s="382"/>
      <c r="E6" s="382"/>
      <c r="F6" s="382"/>
      <c r="G6" s="383"/>
    </row>
    <row r="7" spans="1:7" ht="13.5" thickTop="1" x14ac:dyDescent="0.2">
      <c r="B7" s="145" t="s">
        <v>179</v>
      </c>
      <c r="C7" s="532" t="s">
        <v>180</v>
      </c>
      <c r="D7" s="532"/>
      <c r="E7" s="532"/>
      <c r="F7" s="532"/>
      <c r="G7" s="533"/>
    </row>
    <row r="8" spans="1:7" x14ac:dyDescent="0.2">
      <c r="B8" s="536"/>
      <c r="C8" s="534"/>
      <c r="D8" s="534"/>
      <c r="E8" s="534"/>
      <c r="F8" s="534"/>
      <c r="G8" s="535"/>
    </row>
    <row r="9" spans="1:7" ht="53.25" customHeight="1" x14ac:dyDescent="0.2">
      <c r="B9" s="539" t="s">
        <v>181</v>
      </c>
      <c r="C9" s="540"/>
      <c r="D9" s="540"/>
      <c r="E9" s="540"/>
      <c r="F9" s="540"/>
      <c r="G9" s="541"/>
    </row>
    <row r="10" spans="1:7" x14ac:dyDescent="0.2">
      <c r="B10" s="318" t="s">
        <v>182</v>
      </c>
      <c r="C10" s="317"/>
      <c r="D10" s="534" t="s">
        <v>183</v>
      </c>
      <c r="E10" s="534"/>
      <c r="F10" s="534" t="s">
        <v>184</v>
      </c>
      <c r="G10" s="535"/>
    </row>
    <row r="11" spans="1:7" ht="13.5" thickBot="1" x14ac:dyDescent="0.25">
      <c r="B11" s="116" t="s">
        <v>185</v>
      </c>
      <c r="C11" s="537" t="s">
        <v>186</v>
      </c>
      <c r="D11" s="537"/>
      <c r="E11" s="537"/>
      <c r="F11" s="537"/>
      <c r="G11" s="538"/>
    </row>
    <row r="12" spans="1:7" ht="7.5" customHeight="1" thickBot="1" x14ac:dyDescent="0.25">
      <c r="A12" s="117"/>
      <c r="B12" s="400"/>
      <c r="C12" s="422"/>
      <c r="D12" s="422"/>
      <c r="E12" s="422"/>
      <c r="F12" s="422"/>
      <c r="G12" s="423"/>
    </row>
    <row r="13" spans="1:7" x14ac:dyDescent="0.2">
      <c r="B13" s="145" t="s">
        <v>179</v>
      </c>
      <c r="C13" s="532" t="s">
        <v>180</v>
      </c>
      <c r="D13" s="532"/>
      <c r="E13" s="532"/>
      <c r="F13" s="532"/>
      <c r="G13" s="533"/>
    </row>
    <row r="14" spans="1:7" x14ac:dyDescent="0.2">
      <c r="B14" s="536" t="s">
        <v>187</v>
      </c>
      <c r="C14" s="534"/>
      <c r="D14" s="534"/>
      <c r="E14" s="534"/>
      <c r="F14" s="534"/>
      <c r="G14" s="535"/>
    </row>
    <row r="15" spans="1:7" ht="53.25" customHeight="1" x14ac:dyDescent="0.2">
      <c r="B15" s="539" t="s">
        <v>181</v>
      </c>
      <c r="C15" s="540"/>
      <c r="D15" s="540"/>
      <c r="E15" s="540"/>
      <c r="F15" s="540"/>
      <c r="G15" s="541"/>
    </row>
    <row r="16" spans="1:7" x14ac:dyDescent="0.2">
      <c r="B16" s="318" t="s">
        <v>182</v>
      </c>
      <c r="C16" s="317"/>
      <c r="D16" s="534" t="s">
        <v>183</v>
      </c>
      <c r="E16" s="534"/>
      <c r="F16" s="534" t="s">
        <v>184</v>
      </c>
      <c r="G16" s="535"/>
    </row>
    <row r="17" spans="1:7" ht="13.5" thickBot="1" x14ac:dyDescent="0.25">
      <c r="B17" s="116" t="s">
        <v>185</v>
      </c>
      <c r="C17" s="537" t="s">
        <v>186</v>
      </c>
      <c r="D17" s="537"/>
      <c r="E17" s="537"/>
      <c r="F17" s="537"/>
      <c r="G17" s="538"/>
    </row>
    <row r="18" spans="1:7" ht="7.5" customHeight="1" thickBot="1" x14ac:dyDescent="0.25">
      <c r="A18" s="400"/>
      <c r="B18" s="422"/>
      <c r="C18" s="422"/>
      <c r="D18" s="422"/>
      <c r="E18" s="422"/>
      <c r="F18" s="422"/>
      <c r="G18" s="423"/>
    </row>
    <row r="19" spans="1:7" x14ac:dyDescent="0.2">
      <c r="B19" s="145" t="s">
        <v>179</v>
      </c>
      <c r="C19" s="532" t="s">
        <v>180</v>
      </c>
      <c r="D19" s="532"/>
      <c r="E19" s="532"/>
      <c r="F19" s="532"/>
      <c r="G19" s="533"/>
    </row>
    <row r="20" spans="1:7" x14ac:dyDescent="0.2">
      <c r="B20" s="536" t="s">
        <v>187</v>
      </c>
      <c r="C20" s="534"/>
      <c r="D20" s="534"/>
      <c r="E20" s="534"/>
      <c r="F20" s="534"/>
      <c r="G20" s="535"/>
    </row>
    <row r="21" spans="1:7" ht="53.25" customHeight="1" x14ac:dyDescent="0.2">
      <c r="B21" s="539" t="s">
        <v>181</v>
      </c>
      <c r="C21" s="540"/>
      <c r="D21" s="540"/>
      <c r="E21" s="540"/>
      <c r="F21" s="540"/>
      <c r="G21" s="541"/>
    </row>
    <row r="22" spans="1:7" x14ac:dyDescent="0.2">
      <c r="B22" s="318" t="s">
        <v>182</v>
      </c>
      <c r="C22" s="317"/>
      <c r="D22" s="534" t="s">
        <v>183</v>
      </c>
      <c r="E22" s="534"/>
      <c r="F22" s="534" t="s">
        <v>184</v>
      </c>
      <c r="G22" s="535"/>
    </row>
    <row r="23" spans="1:7" ht="13.5" thickBot="1" x14ac:dyDescent="0.25">
      <c r="B23" s="116" t="s">
        <v>185</v>
      </c>
      <c r="C23" s="537" t="s">
        <v>186</v>
      </c>
      <c r="D23" s="537"/>
      <c r="E23" s="537"/>
      <c r="F23" s="537"/>
      <c r="G23" s="538"/>
    </row>
    <row r="26" spans="1:7" x14ac:dyDescent="0.2">
      <c r="F26" s="407"/>
      <c r="G26" s="407"/>
    </row>
  </sheetData>
  <sheetProtection selectLockedCells="1"/>
  <mergeCells count="28">
    <mergeCell ref="B6:G6"/>
    <mergeCell ref="C17:G17"/>
    <mergeCell ref="C19:G19"/>
    <mergeCell ref="C23:G23"/>
    <mergeCell ref="B20:G20"/>
    <mergeCell ref="B21:G21"/>
    <mergeCell ref="D22:E22"/>
    <mergeCell ref="F22:G22"/>
    <mergeCell ref="A18:G18"/>
    <mergeCell ref="B9:G9"/>
    <mergeCell ref="D16:E16"/>
    <mergeCell ref="B12:G12"/>
    <mergeCell ref="B1:B2"/>
    <mergeCell ref="F26:G26"/>
    <mergeCell ref="C7:G7"/>
    <mergeCell ref="D10:E10"/>
    <mergeCell ref="F10:G10"/>
    <mergeCell ref="B8:G8"/>
    <mergeCell ref="F16:G16"/>
    <mergeCell ref="C11:G11"/>
    <mergeCell ref="C13:G13"/>
    <mergeCell ref="B14:G14"/>
    <mergeCell ref="B15:G15"/>
    <mergeCell ref="D1:G1"/>
    <mergeCell ref="D2:G2"/>
    <mergeCell ref="D3:G3"/>
    <mergeCell ref="D4:G4"/>
    <mergeCell ref="D5:G5"/>
  </mergeCells>
  <phoneticPr fontId="0" type="noConversion"/>
  <printOptions horizontalCentered="1"/>
  <pageMargins left="0.25" right="0.25" top="0.75" bottom="0.75" header="0.3" footer="0.3"/>
  <pageSetup scale="76" orientation="landscape" r:id="rId1"/>
  <headerFooter scaleWithDoc="0" alignWithMargins="0">
    <oddFooter xml:space="preserve">&amp;LLast Updated: 10/16/2025&amp;CVs. 2026-2&amp;RBudget Form  2A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37"/>
  <sheetViews>
    <sheetView showGridLines="0" showRowColHeaders="0" showZeros="0" view="pageLayout" zoomScaleNormal="100" workbookViewId="0">
      <selection activeCell="D4" sqref="D4:H4"/>
    </sheetView>
  </sheetViews>
  <sheetFormatPr defaultColWidth="9.140625" defaultRowHeight="12.75" x14ac:dyDescent="0.2"/>
  <cols>
    <col min="1" max="1" width="4" style="73" customWidth="1"/>
    <col min="2" max="2" width="45" style="23" customWidth="1"/>
    <col min="3" max="3" width="29.42578125" style="23" customWidth="1"/>
    <col min="4" max="8" width="20.42578125" style="23" customWidth="1"/>
    <col min="9" max="12" width="12.7109375" style="23" customWidth="1"/>
    <col min="13" max="16384" width="9.140625" style="23"/>
  </cols>
  <sheetData>
    <row r="1" spans="1:8" ht="16.899999999999999" customHeight="1" x14ac:dyDescent="0.25">
      <c r="A1" s="396" t="s">
        <v>11</v>
      </c>
      <c r="B1" s="397"/>
      <c r="C1" s="63" t="s">
        <v>12</v>
      </c>
      <c r="D1" s="413" t="str">
        <f>'FORM 1 REVENUE SUMMARY'!D1</f>
        <v xml:space="preserve">Sub recipient - </v>
      </c>
      <c r="E1" s="414"/>
      <c r="F1" s="414"/>
      <c r="G1" s="414"/>
      <c r="H1" s="415"/>
    </row>
    <row r="2" spans="1:8" ht="16.899999999999999" customHeight="1" x14ac:dyDescent="0.25">
      <c r="A2" s="398"/>
      <c r="B2" s="399"/>
      <c r="C2" s="64" t="s">
        <v>13</v>
      </c>
      <c r="D2" s="416" t="str">
        <f>'FORM 1 REVENUE SUMMARY'!D2</f>
        <v>Rural Health Transformation Program - Population Health</v>
      </c>
      <c r="E2" s="417"/>
      <c r="F2" s="417"/>
      <c r="G2" s="417"/>
      <c r="H2" s="418"/>
    </row>
    <row r="3" spans="1:8" ht="16.899999999999999" customHeight="1" x14ac:dyDescent="0.25">
      <c r="A3" s="24"/>
      <c r="B3" s="309"/>
      <c r="C3" s="64" t="s">
        <v>14</v>
      </c>
      <c r="D3" s="488">
        <f>'FORM 1 REVENUE SUMMARY'!D3</f>
        <v>46296</v>
      </c>
      <c r="E3" s="489"/>
      <c r="F3" s="489"/>
      <c r="G3" s="489"/>
      <c r="H3" s="490"/>
    </row>
    <row r="4" spans="1:8" ht="16.899999999999999" customHeight="1" x14ac:dyDescent="0.25">
      <c r="A4" s="24"/>
      <c r="B4" s="309"/>
      <c r="C4" s="64" t="s">
        <v>15</v>
      </c>
      <c r="D4" s="488">
        <f>'FORM 1 REVENUE SUMMARY'!D4</f>
        <v>46660</v>
      </c>
      <c r="E4" s="489"/>
      <c r="F4" s="489"/>
      <c r="G4" s="489"/>
      <c r="H4" s="490"/>
    </row>
    <row r="5" spans="1:8" ht="16.899999999999999" customHeight="1" thickBot="1" x14ac:dyDescent="0.3">
      <c r="A5" s="83"/>
      <c r="B5" s="213"/>
      <c r="C5" s="75" t="s">
        <v>16</v>
      </c>
      <c r="D5" s="517" t="str">
        <f>'FORM 1 REVENUE SUMMARY'!D5</f>
        <v>COM-27-0826</v>
      </c>
      <c r="E5" s="518"/>
      <c r="F5" s="518"/>
      <c r="G5" s="518"/>
      <c r="H5" s="519"/>
    </row>
    <row r="6" spans="1:8" ht="17.25" thickTop="1" thickBot="1" x14ac:dyDescent="0.3">
      <c r="A6" s="494" t="s">
        <v>203</v>
      </c>
      <c r="B6" s="495"/>
      <c r="C6" s="495"/>
      <c r="D6" s="495"/>
      <c r="E6" s="495"/>
      <c r="F6" s="495"/>
      <c r="G6" s="495"/>
      <c r="H6" s="496"/>
    </row>
    <row r="7" spans="1:8" s="78" customFormat="1" thickTop="1" thickBot="1" x14ac:dyDescent="0.25">
      <c r="A7" s="76" t="s">
        <v>18</v>
      </c>
      <c r="B7" s="77" t="s">
        <v>19</v>
      </c>
      <c r="C7" s="77" t="s">
        <v>20</v>
      </c>
      <c r="D7" s="542" t="s">
        <v>189</v>
      </c>
      <c r="E7" s="543"/>
      <c r="F7" s="543"/>
      <c r="G7" s="543"/>
      <c r="H7" s="544"/>
    </row>
    <row r="8" spans="1:8" ht="26.25" customHeight="1" x14ac:dyDescent="0.2">
      <c r="A8" s="79"/>
      <c r="B8" s="545" t="s">
        <v>204</v>
      </c>
      <c r="C8" s="486" t="s">
        <v>205</v>
      </c>
      <c r="D8" s="68" t="s">
        <v>192</v>
      </c>
      <c r="E8" s="68" t="s">
        <v>192</v>
      </c>
      <c r="F8" s="68" t="s">
        <v>192</v>
      </c>
      <c r="G8" s="68" t="s">
        <v>192</v>
      </c>
      <c r="H8" s="68" t="s">
        <v>192</v>
      </c>
    </row>
    <row r="9" spans="1:8" ht="26.25" customHeight="1" thickBot="1" x14ac:dyDescent="0.25">
      <c r="A9" s="32">
        <v>1</v>
      </c>
      <c r="B9" s="546"/>
      <c r="C9" s="487"/>
      <c r="D9" s="319" t="str">
        <f>'FORM 4A INDIRECT EXPENSE '!D9</f>
        <v>ADMIN</v>
      </c>
      <c r="E9" s="319" t="str">
        <f>'FORM 4A INDIRECT EXPENSE '!E9</f>
        <v>FACILITIES</v>
      </c>
      <c r="F9" s="80" t="str">
        <f>'FORM 4A INDIRECT EXPENSE '!F9</f>
        <v>NAME?</v>
      </c>
      <c r="G9" s="81" t="str">
        <f>'FORM 4A INDIRECT EXPENSE '!G9</f>
        <v>NAME?</v>
      </c>
      <c r="H9" s="82" t="str">
        <f>'FORM 4A INDIRECT EXPENSE '!H9</f>
        <v>NAME?</v>
      </c>
    </row>
    <row r="10" spans="1:8" x14ac:dyDescent="0.2">
      <c r="A10" s="32">
        <v>2</v>
      </c>
      <c r="B10" s="161"/>
      <c r="C10" s="185">
        <f>SUM(D10:H10)</f>
        <v>0</v>
      </c>
      <c r="D10" s="182"/>
      <c r="E10" s="182"/>
      <c r="F10" s="186"/>
      <c r="G10" s="182"/>
      <c r="H10" s="187"/>
    </row>
    <row r="11" spans="1:8" x14ac:dyDescent="0.2">
      <c r="A11" s="32">
        <v>3</v>
      </c>
      <c r="B11" s="162"/>
      <c r="C11" s="185">
        <f t="shared" ref="C11:C33" si="0">SUM(D11:H11)</f>
        <v>0</v>
      </c>
      <c r="D11" s="147"/>
      <c r="E11" s="147"/>
      <c r="F11" s="147"/>
      <c r="G11" s="147"/>
      <c r="H11" s="181"/>
    </row>
    <row r="12" spans="1:8" x14ac:dyDescent="0.2">
      <c r="A12" s="32">
        <v>4</v>
      </c>
      <c r="B12" s="162"/>
      <c r="C12" s="185">
        <f t="shared" si="0"/>
        <v>0</v>
      </c>
      <c r="D12" s="147"/>
      <c r="E12" s="147"/>
      <c r="F12" s="191"/>
      <c r="G12" s="147"/>
      <c r="H12" s="181"/>
    </row>
    <row r="13" spans="1:8" x14ac:dyDescent="0.2">
      <c r="A13" s="32">
        <v>5</v>
      </c>
      <c r="B13" s="162"/>
      <c r="C13" s="185">
        <f t="shared" si="0"/>
        <v>0</v>
      </c>
      <c r="D13" s="188"/>
      <c r="E13" s="188"/>
      <c r="F13" s="189"/>
      <c r="G13" s="188"/>
      <c r="H13" s="190"/>
    </row>
    <row r="14" spans="1:8" x14ac:dyDescent="0.2">
      <c r="A14" s="32">
        <v>6</v>
      </c>
      <c r="B14" s="154"/>
      <c r="C14" s="185">
        <f t="shared" si="0"/>
        <v>0</v>
      </c>
      <c r="D14" s="147"/>
      <c r="E14" s="147"/>
      <c r="F14" s="191"/>
      <c r="G14" s="147"/>
      <c r="H14" s="192"/>
    </row>
    <row r="15" spans="1:8" x14ac:dyDescent="0.2">
      <c r="A15" s="32">
        <v>7</v>
      </c>
      <c r="B15" s="154"/>
      <c r="C15" s="185">
        <f t="shared" si="0"/>
        <v>0</v>
      </c>
      <c r="D15" s="147"/>
      <c r="E15" s="147"/>
      <c r="F15" s="191"/>
      <c r="G15" s="147"/>
      <c r="H15" s="192"/>
    </row>
    <row r="16" spans="1:8" x14ac:dyDescent="0.2">
      <c r="A16" s="32">
        <v>8</v>
      </c>
      <c r="B16" s="154"/>
      <c r="C16" s="185">
        <f t="shared" si="0"/>
        <v>0</v>
      </c>
      <c r="D16" s="147"/>
      <c r="E16" s="147"/>
      <c r="F16" s="191"/>
      <c r="G16" s="147"/>
      <c r="H16" s="192"/>
    </row>
    <row r="17" spans="1:8" x14ac:dyDescent="0.2">
      <c r="A17" s="32">
        <v>9</v>
      </c>
      <c r="B17" s="154"/>
      <c r="C17" s="185">
        <f t="shared" si="0"/>
        <v>0</v>
      </c>
      <c r="D17" s="147"/>
      <c r="E17" s="147"/>
      <c r="F17" s="191"/>
      <c r="G17" s="147"/>
      <c r="H17" s="192"/>
    </row>
    <row r="18" spans="1:8" x14ac:dyDescent="0.2">
      <c r="A18" s="32">
        <v>10</v>
      </c>
      <c r="B18" s="154"/>
      <c r="C18" s="185">
        <f t="shared" si="0"/>
        <v>0</v>
      </c>
      <c r="D18" s="147"/>
      <c r="E18" s="147"/>
      <c r="F18" s="191"/>
      <c r="G18" s="147"/>
      <c r="H18" s="192"/>
    </row>
    <row r="19" spans="1:8" x14ac:dyDescent="0.2">
      <c r="A19" s="32">
        <v>11</v>
      </c>
      <c r="B19" s="154"/>
      <c r="C19" s="185">
        <f t="shared" si="0"/>
        <v>0</v>
      </c>
      <c r="D19" s="147"/>
      <c r="E19" s="147"/>
      <c r="F19" s="191"/>
      <c r="G19" s="147"/>
      <c r="H19" s="192"/>
    </row>
    <row r="20" spans="1:8" x14ac:dyDescent="0.2">
      <c r="A20" s="32">
        <v>12</v>
      </c>
      <c r="B20" s="154"/>
      <c r="C20" s="185">
        <f t="shared" si="0"/>
        <v>0</v>
      </c>
      <c r="D20" s="147"/>
      <c r="E20" s="147"/>
      <c r="F20" s="191"/>
      <c r="G20" s="147"/>
      <c r="H20" s="192"/>
    </row>
    <row r="21" spans="1:8" x14ac:dyDescent="0.2">
      <c r="A21" s="32">
        <v>13</v>
      </c>
      <c r="B21" s="154"/>
      <c r="C21" s="185">
        <f t="shared" si="0"/>
        <v>0</v>
      </c>
      <c r="D21" s="147"/>
      <c r="E21" s="147"/>
      <c r="F21" s="191"/>
      <c r="G21" s="147"/>
      <c r="H21" s="192"/>
    </row>
    <row r="22" spans="1:8" x14ac:dyDescent="0.2">
      <c r="A22" s="32">
        <v>14</v>
      </c>
      <c r="B22" s="154"/>
      <c r="C22" s="185">
        <f t="shared" si="0"/>
        <v>0</v>
      </c>
      <c r="D22" s="147"/>
      <c r="E22" s="147"/>
      <c r="F22" s="191"/>
      <c r="G22" s="147"/>
      <c r="H22" s="192"/>
    </row>
    <row r="23" spans="1:8" x14ac:dyDescent="0.2">
      <c r="A23" s="32">
        <v>15</v>
      </c>
      <c r="B23" s="154"/>
      <c r="C23" s="185">
        <f t="shared" si="0"/>
        <v>0</v>
      </c>
      <c r="D23" s="147"/>
      <c r="E23" s="147"/>
      <c r="F23" s="191"/>
      <c r="G23" s="147"/>
      <c r="H23" s="192"/>
    </row>
    <row r="24" spans="1:8" x14ac:dyDescent="0.2">
      <c r="A24" s="32">
        <v>16</v>
      </c>
      <c r="B24" s="154"/>
      <c r="C24" s="185">
        <f t="shared" si="0"/>
        <v>0</v>
      </c>
      <c r="D24" s="147"/>
      <c r="E24" s="147"/>
      <c r="F24" s="191"/>
      <c r="G24" s="147"/>
      <c r="H24" s="192"/>
    </row>
    <row r="25" spans="1:8" x14ac:dyDescent="0.2">
      <c r="A25" s="32">
        <v>17</v>
      </c>
      <c r="B25" s="154"/>
      <c r="C25" s="185">
        <f t="shared" si="0"/>
        <v>0</v>
      </c>
      <c r="D25" s="147"/>
      <c r="E25" s="147"/>
      <c r="F25" s="191"/>
      <c r="G25" s="147"/>
      <c r="H25" s="192"/>
    </row>
    <row r="26" spans="1:8" x14ac:dyDescent="0.2">
      <c r="A26" s="32">
        <v>18</v>
      </c>
      <c r="B26" s="154"/>
      <c r="C26" s="185">
        <f t="shared" si="0"/>
        <v>0</v>
      </c>
      <c r="D26" s="147"/>
      <c r="E26" s="147"/>
      <c r="F26" s="191"/>
      <c r="G26" s="147"/>
      <c r="H26" s="192"/>
    </row>
    <row r="27" spans="1:8" x14ac:dyDescent="0.2">
      <c r="A27" s="32">
        <v>19</v>
      </c>
      <c r="B27" s="154"/>
      <c r="C27" s="185">
        <f t="shared" si="0"/>
        <v>0</v>
      </c>
      <c r="D27" s="147"/>
      <c r="E27" s="147"/>
      <c r="F27" s="191"/>
      <c r="G27" s="147"/>
      <c r="H27" s="192"/>
    </row>
    <row r="28" spans="1:8" x14ac:dyDescent="0.2">
      <c r="A28" s="32">
        <v>20</v>
      </c>
      <c r="B28" s="154"/>
      <c r="C28" s="185">
        <f t="shared" si="0"/>
        <v>0</v>
      </c>
      <c r="D28" s="147"/>
      <c r="E28" s="147"/>
      <c r="F28" s="191"/>
      <c r="G28" s="147"/>
      <c r="H28" s="192"/>
    </row>
    <row r="29" spans="1:8" x14ac:dyDescent="0.2">
      <c r="A29" s="32">
        <v>21</v>
      </c>
      <c r="B29" s="154"/>
      <c r="C29" s="185">
        <f t="shared" si="0"/>
        <v>0</v>
      </c>
      <c r="D29" s="147"/>
      <c r="E29" s="147"/>
      <c r="F29" s="191"/>
      <c r="G29" s="147"/>
      <c r="H29" s="192"/>
    </row>
    <row r="30" spans="1:8" x14ac:dyDescent="0.2">
      <c r="A30" s="32">
        <v>22</v>
      </c>
      <c r="B30" s="154"/>
      <c r="C30" s="185">
        <f t="shared" si="0"/>
        <v>0</v>
      </c>
      <c r="D30" s="147"/>
      <c r="E30" s="147"/>
      <c r="F30" s="191"/>
      <c r="G30" s="147"/>
      <c r="H30" s="192"/>
    </row>
    <row r="31" spans="1:8" x14ac:dyDescent="0.2">
      <c r="A31" s="32">
        <v>23</v>
      </c>
      <c r="B31" s="163"/>
      <c r="C31" s="185">
        <f t="shared" si="0"/>
        <v>0</v>
      </c>
      <c r="D31" s="182"/>
      <c r="E31" s="182"/>
      <c r="F31" s="186"/>
      <c r="G31" s="182"/>
      <c r="H31" s="187"/>
    </row>
    <row r="32" spans="1:8" x14ac:dyDescent="0.2">
      <c r="A32" s="32">
        <v>24</v>
      </c>
      <c r="B32" s="162"/>
      <c r="C32" s="185">
        <f t="shared" si="0"/>
        <v>0</v>
      </c>
      <c r="D32" s="147"/>
      <c r="E32" s="147"/>
      <c r="F32" s="147"/>
      <c r="G32" s="147"/>
      <c r="H32" s="181"/>
    </row>
    <row r="33" spans="1:8" ht="13.5" thickBot="1" x14ac:dyDescent="0.25">
      <c r="A33" s="38">
        <v>25</v>
      </c>
      <c r="B33" s="164"/>
      <c r="C33" s="185">
        <f t="shared" si="0"/>
        <v>0</v>
      </c>
      <c r="D33" s="195"/>
      <c r="E33" s="195"/>
      <c r="F33" s="196"/>
      <c r="G33" s="195"/>
      <c r="H33" s="197"/>
    </row>
    <row r="34" spans="1:8" ht="15.75" thickBot="1" x14ac:dyDescent="0.3">
      <c r="A34" s="38">
        <v>26</v>
      </c>
      <c r="B34" s="36" t="s">
        <v>198</v>
      </c>
      <c r="C34" s="149">
        <f>IF((SUM(C10:C33))=(SUM(D34:H34)),SUM(D34:H34),"Rows &amp; Columns Not Equal")</f>
        <v>0</v>
      </c>
      <c r="D34" s="198">
        <f>SUM(D10:D33)</f>
        <v>0</v>
      </c>
      <c r="E34" s="198">
        <f>SUM(E10:E33)</f>
        <v>0</v>
      </c>
      <c r="F34" s="198">
        <f>SUM(F10:F33)</f>
        <v>0</v>
      </c>
      <c r="G34" s="198">
        <f>SUM(G10:G33)</f>
        <v>0</v>
      </c>
      <c r="H34" s="198">
        <f>SUM(H10:H33)</f>
        <v>0</v>
      </c>
    </row>
    <row r="37" spans="1:8" x14ac:dyDescent="0.2">
      <c r="F37" s="407"/>
      <c r="G37" s="407"/>
    </row>
  </sheetData>
  <sheetProtection selectLockedCells="1"/>
  <mergeCells count="11">
    <mergeCell ref="C8:C9"/>
    <mergeCell ref="F37:G37"/>
    <mergeCell ref="D1:H1"/>
    <mergeCell ref="D2:H2"/>
    <mergeCell ref="D3:H3"/>
    <mergeCell ref="D4:H4"/>
    <mergeCell ref="D5:H5"/>
    <mergeCell ref="D7:H7"/>
    <mergeCell ref="A6:H6"/>
    <mergeCell ref="B8:B9"/>
    <mergeCell ref="A1:B2"/>
  </mergeCells>
  <printOptions horizontalCentered="1"/>
  <pageMargins left="0.25" right="0.25" top="0.75" bottom="0.75" header="0.3" footer="0.3"/>
  <pageSetup scale="75" orientation="landscape" r:id="rId1"/>
  <headerFooter scaleWithDoc="0" alignWithMargins="0">
    <oddFooter>&amp;LLast Updated: 10/16/2025&amp;CVs. 2026-2&amp;RBudget Form 4B</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7"/>
  <sheetViews>
    <sheetView showGridLines="0" showZeros="0" zoomScaleNormal="100" zoomScalePageLayoutView="90" workbookViewId="0">
      <selection activeCell="E17" sqref="E17"/>
    </sheetView>
  </sheetViews>
  <sheetFormatPr defaultColWidth="9.140625" defaultRowHeight="12.75" x14ac:dyDescent="0.2"/>
  <cols>
    <col min="1" max="1" width="4" style="73" customWidth="1"/>
    <col min="2" max="2" width="43.7109375" style="23" customWidth="1"/>
    <col min="3" max="3" width="29.42578125" style="23" customWidth="1"/>
    <col min="4" max="4" width="20.7109375" style="23" customWidth="1"/>
    <col min="5" max="5" width="28.7109375" style="23" customWidth="1"/>
    <col min="6" max="7" width="26.7109375" style="23" customWidth="1"/>
    <col min="8" max="16384" width="9.140625" style="23"/>
  </cols>
  <sheetData>
    <row r="1" spans="1:8" ht="16.899999999999999" customHeight="1" x14ac:dyDescent="0.25">
      <c r="A1" s="396" t="s">
        <v>11</v>
      </c>
      <c r="B1" s="397"/>
      <c r="C1" s="63" t="s">
        <v>12</v>
      </c>
      <c r="D1" s="413" t="str">
        <f>'FORM 1 REVENUE SUMMARY'!D1</f>
        <v xml:space="preserve">Sub recipient - </v>
      </c>
      <c r="E1" s="414"/>
      <c r="F1" s="414"/>
      <c r="G1" s="415"/>
    </row>
    <row r="2" spans="1:8" ht="16.899999999999999" customHeight="1" x14ac:dyDescent="0.25">
      <c r="A2" s="398"/>
      <c r="B2" s="399"/>
      <c r="C2" s="64" t="s">
        <v>13</v>
      </c>
      <c r="D2" s="570" t="str">
        <f>'FORM 1 REVENUE SUMMARY'!D2</f>
        <v>Rural Health Transformation Program - Population Health</v>
      </c>
      <c r="E2" s="570"/>
      <c r="F2" s="570"/>
      <c r="G2" s="571"/>
    </row>
    <row r="3" spans="1:8" ht="16.899999999999999" customHeight="1" x14ac:dyDescent="0.25">
      <c r="A3" s="24"/>
      <c r="B3" s="309"/>
      <c r="C3" s="64" t="s">
        <v>14</v>
      </c>
      <c r="D3" s="572">
        <f>+'FORM 4 INDIRECT ALLOCATED FY27'!F3</f>
        <v>46296</v>
      </c>
      <c r="E3" s="572"/>
      <c r="F3" s="572"/>
      <c r="G3" s="573"/>
    </row>
    <row r="4" spans="1:8" ht="16.899999999999999" customHeight="1" x14ac:dyDescent="0.25">
      <c r="A4" s="24"/>
      <c r="B4" s="309"/>
      <c r="C4" s="64" t="s">
        <v>15</v>
      </c>
      <c r="D4" s="572">
        <f>+'FORM 4 INDIRECT ALLOCATED FY27'!F4</f>
        <v>46660</v>
      </c>
      <c r="E4" s="572"/>
      <c r="F4" s="572"/>
      <c r="G4" s="573"/>
    </row>
    <row r="5" spans="1:8" ht="16.899999999999999" customHeight="1" thickBot="1" x14ac:dyDescent="0.3">
      <c r="A5" s="215"/>
      <c r="B5" s="213"/>
      <c r="C5" s="75" t="s">
        <v>16</v>
      </c>
      <c r="D5" s="574" t="str">
        <f>'FORM 1 REVENUE SUMMARY'!D5</f>
        <v>COM-27-0826</v>
      </c>
      <c r="E5" s="574"/>
      <c r="F5" s="574"/>
      <c r="G5" s="575"/>
    </row>
    <row r="6" spans="1:8" ht="16.899999999999999" customHeight="1" thickTop="1" thickBot="1" x14ac:dyDescent="0.3">
      <c r="B6" s="211"/>
      <c r="C6" s="111" t="s">
        <v>13</v>
      </c>
      <c r="D6" s="567" t="str">
        <f>'FORM 1 REVENUE SUMMARY'!D9</f>
        <v>RHTP- CHW YR1    7/1/2026 - 6/30/2027</v>
      </c>
      <c r="E6" s="568"/>
      <c r="F6" s="568"/>
      <c r="G6" s="569"/>
    </row>
    <row r="7" spans="1:8" ht="16.899999999999999" customHeight="1" thickTop="1" thickBot="1" x14ac:dyDescent="0.3">
      <c r="A7" s="494" t="s">
        <v>96</v>
      </c>
      <c r="B7" s="495"/>
      <c r="C7" s="495"/>
      <c r="D7" s="495"/>
      <c r="E7" s="495"/>
      <c r="F7" s="495"/>
      <c r="G7" s="496"/>
    </row>
    <row r="8" spans="1:8" s="67" customFormat="1" ht="12.75" customHeight="1" thickTop="1" thickBot="1" x14ac:dyDescent="0.25">
      <c r="A8" s="173" t="s">
        <v>18</v>
      </c>
      <c r="B8" s="564" t="s">
        <v>19</v>
      </c>
      <c r="C8" s="565"/>
      <c r="D8" s="174" t="s">
        <v>20</v>
      </c>
      <c r="E8" s="580" t="s">
        <v>21</v>
      </c>
      <c r="F8" s="581"/>
      <c r="G8" s="565"/>
    </row>
    <row r="9" spans="1:8" ht="16.5" customHeight="1" x14ac:dyDescent="0.2">
      <c r="A9" s="74"/>
      <c r="B9" s="558" t="s">
        <v>92</v>
      </c>
      <c r="C9" s="559"/>
      <c r="D9" s="118" t="s">
        <v>93</v>
      </c>
      <c r="E9" s="558" t="s">
        <v>94</v>
      </c>
      <c r="F9" s="576"/>
      <c r="G9" s="559"/>
      <c r="H9" s="34"/>
    </row>
    <row r="10" spans="1:8" ht="15.75" customHeight="1" thickBot="1" x14ac:dyDescent="0.25">
      <c r="A10" s="74"/>
      <c r="B10" s="560"/>
      <c r="C10" s="561"/>
      <c r="D10" s="119" t="s">
        <v>97</v>
      </c>
      <c r="E10" s="577" t="s">
        <v>98</v>
      </c>
      <c r="F10" s="578"/>
      <c r="G10" s="579"/>
    </row>
    <row r="11" spans="1:8" x14ac:dyDescent="0.2">
      <c r="A11" s="566">
        <v>8</v>
      </c>
      <c r="B11" s="583" t="s">
        <v>99</v>
      </c>
      <c r="C11" s="583"/>
      <c r="D11" s="582"/>
      <c r="E11" s="585"/>
      <c r="F11" s="585"/>
      <c r="G11" s="586"/>
    </row>
    <row r="12" spans="1:8" x14ac:dyDescent="0.2">
      <c r="A12" s="557"/>
      <c r="B12" s="584"/>
      <c r="C12" s="584"/>
      <c r="D12" s="555"/>
      <c r="E12" s="547"/>
      <c r="F12" s="547"/>
      <c r="G12" s="548"/>
    </row>
    <row r="13" spans="1:8" x14ac:dyDescent="0.2">
      <c r="A13" s="556">
        <v>9</v>
      </c>
      <c r="B13" s="584" t="s">
        <v>100</v>
      </c>
      <c r="C13" s="584"/>
      <c r="D13" s="555"/>
      <c r="E13" s="547"/>
      <c r="F13" s="547"/>
      <c r="G13" s="548"/>
    </row>
    <row r="14" spans="1:8" x14ac:dyDescent="0.2">
      <c r="A14" s="557"/>
      <c r="B14" s="584"/>
      <c r="C14" s="584"/>
      <c r="D14" s="555"/>
      <c r="E14" s="547"/>
      <c r="F14" s="547"/>
      <c r="G14" s="548"/>
    </row>
    <row r="15" spans="1:8" x14ac:dyDescent="0.2">
      <c r="A15" s="556">
        <v>11</v>
      </c>
      <c r="B15" s="563" t="s">
        <v>101</v>
      </c>
      <c r="C15" s="563"/>
      <c r="D15" s="555"/>
      <c r="E15" s="547"/>
      <c r="F15" s="547"/>
      <c r="G15" s="548"/>
    </row>
    <row r="16" spans="1:8" x14ac:dyDescent="0.2">
      <c r="A16" s="557"/>
      <c r="B16" s="563"/>
      <c r="C16" s="563"/>
      <c r="D16" s="555"/>
      <c r="E16" s="547"/>
      <c r="F16" s="547"/>
      <c r="G16" s="548"/>
    </row>
    <row r="17" spans="1:7" x14ac:dyDescent="0.2">
      <c r="A17" s="556">
        <v>12</v>
      </c>
      <c r="B17" s="563" t="s">
        <v>102</v>
      </c>
      <c r="C17" s="563"/>
      <c r="D17" s="555"/>
      <c r="E17" s="547"/>
      <c r="F17" s="547"/>
      <c r="G17" s="548"/>
    </row>
    <row r="18" spans="1:7" x14ac:dyDescent="0.2">
      <c r="A18" s="557"/>
      <c r="B18" s="563"/>
      <c r="C18" s="563"/>
      <c r="D18" s="555"/>
      <c r="E18" s="547"/>
      <c r="F18" s="547"/>
      <c r="G18" s="548"/>
    </row>
    <row r="19" spans="1:7" x14ac:dyDescent="0.2">
      <c r="A19" s="556">
        <v>13</v>
      </c>
      <c r="B19" s="563" t="s">
        <v>103</v>
      </c>
      <c r="C19" s="563"/>
      <c r="D19" s="555">
        <v>0</v>
      </c>
      <c r="E19" s="547"/>
      <c r="F19" s="547"/>
      <c r="G19" s="548"/>
    </row>
    <row r="20" spans="1:7" x14ac:dyDescent="0.2">
      <c r="A20" s="557"/>
      <c r="B20" s="563"/>
      <c r="C20" s="563"/>
      <c r="D20" s="555"/>
      <c r="E20" s="547"/>
      <c r="F20" s="547"/>
      <c r="G20" s="548"/>
    </row>
    <row r="21" spans="1:7" x14ac:dyDescent="0.2">
      <c r="A21" s="556">
        <v>14</v>
      </c>
      <c r="B21" s="563" t="s">
        <v>104</v>
      </c>
      <c r="C21" s="563"/>
      <c r="D21" s="555"/>
      <c r="E21" s="547"/>
      <c r="F21" s="547"/>
      <c r="G21" s="548"/>
    </row>
    <row r="22" spans="1:7" x14ac:dyDescent="0.2">
      <c r="A22" s="557"/>
      <c r="B22" s="563"/>
      <c r="C22" s="563"/>
      <c r="D22" s="555"/>
      <c r="E22" s="547"/>
      <c r="F22" s="547"/>
      <c r="G22" s="548"/>
    </row>
    <row r="23" spans="1:7" x14ac:dyDescent="0.2">
      <c r="A23" s="556">
        <v>15</v>
      </c>
      <c r="B23" s="563" t="s">
        <v>105</v>
      </c>
      <c r="C23" s="563"/>
      <c r="D23" s="555"/>
      <c r="E23" s="547"/>
      <c r="F23" s="547"/>
      <c r="G23" s="548"/>
    </row>
    <row r="24" spans="1:7" x14ac:dyDescent="0.2">
      <c r="A24" s="557"/>
      <c r="B24" s="563"/>
      <c r="C24" s="563"/>
      <c r="D24" s="555"/>
      <c r="E24" s="547"/>
      <c r="F24" s="547"/>
      <c r="G24" s="548"/>
    </row>
    <row r="25" spans="1:7" x14ac:dyDescent="0.2">
      <c r="A25" s="556">
        <v>16</v>
      </c>
      <c r="B25" s="563" t="s">
        <v>106</v>
      </c>
      <c r="C25" s="563"/>
      <c r="D25" s="555"/>
      <c r="E25" s="547"/>
      <c r="F25" s="547"/>
      <c r="G25" s="548"/>
    </row>
    <row r="26" spans="1:7" x14ac:dyDescent="0.2">
      <c r="A26" s="557"/>
      <c r="B26" s="563"/>
      <c r="C26" s="563"/>
      <c r="D26" s="555"/>
      <c r="E26" s="547"/>
      <c r="F26" s="547"/>
      <c r="G26" s="548"/>
    </row>
    <row r="27" spans="1:7" x14ac:dyDescent="0.2">
      <c r="A27" s="556">
        <v>17</v>
      </c>
      <c r="B27" s="563" t="s">
        <v>107</v>
      </c>
      <c r="C27" s="563"/>
      <c r="D27" s="555"/>
      <c r="E27" s="547"/>
      <c r="F27" s="547"/>
      <c r="G27" s="548"/>
    </row>
    <row r="28" spans="1:7" x14ac:dyDescent="0.2">
      <c r="A28" s="557"/>
      <c r="B28" s="563"/>
      <c r="C28" s="563"/>
      <c r="D28" s="555"/>
      <c r="E28" s="547"/>
      <c r="F28" s="547"/>
      <c r="G28" s="548"/>
    </row>
    <row r="29" spans="1:7" x14ac:dyDescent="0.2">
      <c r="A29" s="556">
        <v>18</v>
      </c>
      <c r="B29" s="563" t="s">
        <v>108</v>
      </c>
      <c r="C29" s="563"/>
      <c r="D29" s="555"/>
      <c r="E29" s="547"/>
      <c r="F29" s="547"/>
      <c r="G29" s="548"/>
    </row>
    <row r="30" spans="1:7" x14ac:dyDescent="0.2">
      <c r="A30" s="557"/>
      <c r="B30" s="563"/>
      <c r="C30" s="563"/>
      <c r="D30" s="555"/>
      <c r="E30" s="547"/>
      <c r="F30" s="547"/>
      <c r="G30" s="548"/>
    </row>
    <row r="31" spans="1:7" x14ac:dyDescent="0.2">
      <c r="A31" s="556">
        <v>19</v>
      </c>
      <c r="B31" s="563" t="s">
        <v>109</v>
      </c>
      <c r="C31" s="563"/>
      <c r="D31" s="562">
        <f>+Budget!H35</f>
        <v>0</v>
      </c>
      <c r="E31" s="551">
        <f>+Budget!C35</f>
        <v>0</v>
      </c>
      <c r="F31" s="551"/>
      <c r="G31" s="552"/>
    </row>
    <row r="32" spans="1:7" x14ac:dyDescent="0.2">
      <c r="A32" s="557"/>
      <c r="B32" s="563"/>
      <c r="C32" s="563"/>
      <c r="D32" s="562"/>
      <c r="E32" s="551"/>
      <c r="F32" s="551"/>
      <c r="G32" s="552"/>
    </row>
    <row r="33" spans="1:7" x14ac:dyDescent="0.2">
      <c r="A33" s="556">
        <v>20</v>
      </c>
      <c r="B33" s="563" t="s">
        <v>110</v>
      </c>
      <c r="C33" s="563"/>
      <c r="D33" s="555"/>
      <c r="E33" s="547"/>
      <c r="F33" s="547"/>
      <c r="G33" s="548"/>
    </row>
    <row r="34" spans="1:7" x14ac:dyDescent="0.2">
      <c r="A34" s="557"/>
      <c r="B34" s="563"/>
      <c r="C34" s="563"/>
      <c r="D34" s="555"/>
      <c r="E34" s="547"/>
      <c r="F34" s="547"/>
      <c r="G34" s="548"/>
    </row>
    <row r="35" spans="1:7" x14ac:dyDescent="0.2">
      <c r="A35" s="556">
        <v>21</v>
      </c>
      <c r="B35" s="563" t="s">
        <v>111</v>
      </c>
      <c r="C35" s="563"/>
      <c r="D35" s="555"/>
      <c r="E35" s="553"/>
      <c r="F35" s="553"/>
      <c r="G35" s="554"/>
    </row>
    <row r="36" spans="1:7" x14ac:dyDescent="0.2">
      <c r="A36" s="557"/>
      <c r="B36" s="563"/>
      <c r="C36" s="563"/>
      <c r="D36" s="555"/>
      <c r="E36" s="553"/>
      <c r="F36" s="553"/>
      <c r="G36" s="554"/>
    </row>
    <row r="37" spans="1:7" x14ac:dyDescent="0.2">
      <c r="A37" s="588">
        <v>22</v>
      </c>
      <c r="B37" s="592" t="s">
        <v>112</v>
      </c>
      <c r="C37" s="593"/>
      <c r="D37" s="555">
        <f>+Budget!H36</f>
        <v>0</v>
      </c>
      <c r="E37" s="553" t="str">
        <f>+Budget!C36</f>
        <v/>
      </c>
      <c r="F37" s="553"/>
      <c r="G37" s="554"/>
    </row>
    <row r="38" spans="1:7" s="224" customFormat="1" ht="24.4" customHeight="1" x14ac:dyDescent="0.2">
      <c r="A38" s="589"/>
      <c r="B38" s="593"/>
      <c r="C38" s="593"/>
      <c r="D38" s="555"/>
      <c r="E38" s="553"/>
      <c r="F38" s="553"/>
      <c r="G38" s="554"/>
    </row>
    <row r="39" spans="1:7" x14ac:dyDescent="0.2">
      <c r="A39" s="588">
        <v>23</v>
      </c>
      <c r="B39" s="592" t="s">
        <v>113</v>
      </c>
      <c r="C39" s="593"/>
      <c r="D39" s="555"/>
      <c r="E39" s="547"/>
      <c r="F39" s="547"/>
      <c r="G39" s="548"/>
    </row>
    <row r="40" spans="1:7" ht="24" customHeight="1" x14ac:dyDescent="0.2">
      <c r="A40" s="589"/>
      <c r="B40" s="593"/>
      <c r="C40" s="593"/>
      <c r="D40" s="555"/>
      <c r="E40" s="547"/>
      <c r="F40" s="547"/>
      <c r="G40" s="548"/>
    </row>
    <row r="41" spans="1:7" x14ac:dyDescent="0.2">
      <c r="A41" s="556">
        <v>25</v>
      </c>
      <c r="B41" s="563" t="s">
        <v>114</v>
      </c>
      <c r="C41" s="563"/>
      <c r="D41" s="555"/>
      <c r="E41" s="547"/>
      <c r="F41" s="547"/>
      <c r="G41" s="548"/>
    </row>
    <row r="42" spans="1:7" x14ac:dyDescent="0.2">
      <c r="A42" s="557"/>
      <c r="B42" s="563"/>
      <c r="C42" s="563"/>
      <c r="D42" s="555"/>
      <c r="E42" s="547"/>
      <c r="F42" s="547"/>
      <c r="G42" s="548"/>
    </row>
    <row r="43" spans="1:7" x14ac:dyDescent="0.2">
      <c r="A43" s="556">
        <v>26</v>
      </c>
      <c r="B43" s="563" t="s">
        <v>115</v>
      </c>
      <c r="C43" s="563"/>
      <c r="D43" s="555"/>
      <c r="E43" s="547"/>
      <c r="F43" s="547"/>
      <c r="G43" s="548"/>
    </row>
    <row r="44" spans="1:7" x14ac:dyDescent="0.2">
      <c r="A44" s="557"/>
      <c r="B44" s="563"/>
      <c r="C44" s="563"/>
      <c r="D44" s="555"/>
      <c r="E44" s="547"/>
      <c r="F44" s="547"/>
      <c r="G44" s="548"/>
    </row>
    <row r="45" spans="1:7" x14ac:dyDescent="0.2">
      <c r="A45" s="556">
        <v>27</v>
      </c>
      <c r="B45" s="563" t="s">
        <v>116</v>
      </c>
      <c r="C45" s="563"/>
      <c r="D45" s="555"/>
      <c r="E45" s="547"/>
      <c r="F45" s="547"/>
      <c r="G45" s="548"/>
    </row>
    <row r="46" spans="1:7" x14ac:dyDescent="0.2">
      <c r="A46" s="557"/>
      <c r="B46" s="563"/>
      <c r="C46" s="563"/>
      <c r="D46" s="555"/>
      <c r="E46" s="547"/>
      <c r="F46" s="547"/>
      <c r="G46" s="548"/>
    </row>
    <row r="47" spans="1:7" x14ac:dyDescent="0.2">
      <c r="A47" s="556">
        <v>29</v>
      </c>
      <c r="B47" s="563" t="s">
        <v>117</v>
      </c>
      <c r="C47" s="563"/>
      <c r="D47" s="555"/>
      <c r="E47" s="547"/>
      <c r="F47" s="547"/>
      <c r="G47" s="548"/>
    </row>
    <row r="48" spans="1:7" x14ac:dyDescent="0.2">
      <c r="A48" s="557"/>
      <c r="B48" s="563"/>
      <c r="C48" s="563"/>
      <c r="D48" s="555"/>
      <c r="E48" s="547"/>
      <c r="F48" s="547"/>
      <c r="G48" s="548"/>
    </row>
    <row r="49" spans="1:7" x14ac:dyDescent="0.2">
      <c r="A49" s="556">
        <v>30</v>
      </c>
      <c r="B49" s="584" t="s">
        <v>206</v>
      </c>
      <c r="C49" s="584"/>
      <c r="D49" s="555"/>
      <c r="E49" s="547"/>
      <c r="F49" s="547"/>
      <c r="G49" s="548"/>
    </row>
    <row r="50" spans="1:7" ht="13.5" thickBot="1" x14ac:dyDescent="0.25">
      <c r="A50" s="587"/>
      <c r="B50" s="591"/>
      <c r="C50" s="591"/>
      <c r="D50" s="590"/>
      <c r="E50" s="549"/>
      <c r="F50" s="549"/>
      <c r="G50" s="550"/>
    </row>
    <row r="51" spans="1:7" x14ac:dyDescent="0.2">
      <c r="B51" s="407"/>
      <c r="C51" s="407"/>
      <c r="F51" s="407"/>
      <c r="G51" s="407"/>
    </row>
    <row r="52" spans="1:7" x14ac:dyDescent="0.2">
      <c r="B52" s="407"/>
      <c r="C52" s="407"/>
      <c r="D52" s="407"/>
      <c r="E52" s="407"/>
      <c r="F52" s="407"/>
      <c r="G52" s="407"/>
    </row>
    <row r="53" spans="1:7" x14ac:dyDescent="0.2">
      <c r="B53" s="407"/>
      <c r="C53" s="407"/>
      <c r="D53" s="407"/>
      <c r="E53" s="407"/>
      <c r="F53" s="407"/>
      <c r="G53" s="407"/>
    </row>
    <row r="54" spans="1:7" x14ac:dyDescent="0.2">
      <c r="B54" s="407"/>
      <c r="C54" s="407"/>
      <c r="D54" s="407"/>
      <c r="E54" s="407"/>
      <c r="F54" s="407"/>
      <c r="G54" s="407"/>
    </row>
    <row r="55" spans="1:7" x14ac:dyDescent="0.2">
      <c r="B55" s="407"/>
      <c r="C55" s="407"/>
      <c r="D55" s="407"/>
      <c r="E55" s="407"/>
      <c r="F55" s="407"/>
      <c r="G55" s="407"/>
    </row>
    <row r="56" spans="1:7" x14ac:dyDescent="0.2">
      <c r="B56" s="407"/>
      <c r="C56" s="407"/>
      <c r="D56" s="407"/>
      <c r="E56" s="407"/>
      <c r="F56" s="407"/>
      <c r="G56" s="407"/>
    </row>
    <row r="57" spans="1:7" x14ac:dyDescent="0.2">
      <c r="B57" s="407"/>
      <c r="C57" s="407"/>
      <c r="D57" s="407"/>
      <c r="E57" s="407"/>
      <c r="F57" s="407"/>
      <c r="G57" s="407"/>
    </row>
    <row r="58" spans="1:7" x14ac:dyDescent="0.2">
      <c r="B58" s="407"/>
      <c r="C58" s="407"/>
      <c r="D58" s="407"/>
      <c r="E58" s="407"/>
      <c r="F58" s="407"/>
      <c r="G58" s="407"/>
    </row>
    <row r="59" spans="1:7" x14ac:dyDescent="0.2">
      <c r="B59" s="407"/>
      <c r="C59" s="407"/>
      <c r="D59" s="407"/>
      <c r="E59" s="407"/>
      <c r="F59" s="407"/>
      <c r="G59" s="407"/>
    </row>
    <row r="60" spans="1:7" x14ac:dyDescent="0.2">
      <c r="B60" s="407"/>
      <c r="C60" s="407"/>
      <c r="D60" s="407"/>
      <c r="E60" s="407"/>
      <c r="F60" s="407"/>
      <c r="G60" s="407"/>
    </row>
    <row r="61" spans="1:7" x14ac:dyDescent="0.2">
      <c r="B61" s="407"/>
      <c r="C61" s="407"/>
      <c r="D61" s="407"/>
      <c r="E61" s="407"/>
      <c r="F61" s="407"/>
      <c r="G61" s="407"/>
    </row>
    <row r="62" spans="1:7" x14ac:dyDescent="0.2">
      <c r="B62" s="407"/>
      <c r="C62" s="407"/>
      <c r="D62" s="407"/>
      <c r="E62" s="407"/>
      <c r="F62" s="407"/>
      <c r="G62" s="407"/>
    </row>
    <row r="63" spans="1:7" x14ac:dyDescent="0.2">
      <c r="B63" s="407"/>
      <c r="C63" s="407"/>
      <c r="D63" s="407"/>
      <c r="E63" s="407"/>
      <c r="F63" s="407"/>
      <c r="G63" s="407"/>
    </row>
    <row r="64" spans="1:7" x14ac:dyDescent="0.2">
      <c r="B64" s="407"/>
      <c r="C64" s="407"/>
      <c r="D64" s="407"/>
      <c r="E64" s="407"/>
      <c r="F64" s="407"/>
      <c r="G64" s="407"/>
    </row>
    <row r="65" spans="2:7" x14ac:dyDescent="0.2">
      <c r="B65" s="407"/>
      <c r="C65" s="407"/>
      <c r="D65" s="407"/>
      <c r="E65" s="407"/>
      <c r="F65" s="407"/>
      <c r="G65" s="407"/>
    </row>
    <row r="67" spans="2:7" x14ac:dyDescent="0.2">
      <c r="F67" s="407"/>
      <c r="G67" s="407"/>
    </row>
  </sheetData>
  <sheetProtection selectLockedCells="1"/>
  <mergeCells count="124">
    <mergeCell ref="A45:A46"/>
    <mergeCell ref="A49:A50"/>
    <mergeCell ref="A33:A34"/>
    <mergeCell ref="A35:A36"/>
    <mergeCell ref="A37:A38"/>
    <mergeCell ref="A39:A40"/>
    <mergeCell ref="A41:A42"/>
    <mergeCell ref="D49:D50"/>
    <mergeCell ref="B45:C46"/>
    <mergeCell ref="B49:C50"/>
    <mergeCell ref="D45:D46"/>
    <mergeCell ref="A47:A48"/>
    <mergeCell ref="B47:C48"/>
    <mergeCell ref="A43:A44"/>
    <mergeCell ref="D33:D34"/>
    <mergeCell ref="B33:C34"/>
    <mergeCell ref="B37:C38"/>
    <mergeCell ref="B39:C40"/>
    <mergeCell ref="D35:D36"/>
    <mergeCell ref="B41:C42"/>
    <mergeCell ref="B43:C44"/>
    <mergeCell ref="B35:C36"/>
    <mergeCell ref="D43:D44"/>
    <mergeCell ref="D37:D38"/>
    <mergeCell ref="B56:C56"/>
    <mergeCell ref="B11:C12"/>
    <mergeCell ref="B13:C14"/>
    <mergeCell ref="B15:C16"/>
    <mergeCell ref="B17:C18"/>
    <mergeCell ref="B19:C20"/>
    <mergeCell ref="E11:G12"/>
    <mergeCell ref="E13:G14"/>
    <mergeCell ref="E15:G16"/>
    <mergeCell ref="E17:G18"/>
    <mergeCell ref="E19:G20"/>
    <mergeCell ref="E29:G30"/>
    <mergeCell ref="D39:D40"/>
    <mergeCell ref="D52:G52"/>
    <mergeCell ref="F51:G51"/>
    <mergeCell ref="B53:C53"/>
    <mergeCell ref="D53:G53"/>
    <mergeCell ref="B51:C51"/>
    <mergeCell ref="B52:C52"/>
    <mergeCell ref="D56:G56"/>
    <mergeCell ref="B54:C54"/>
    <mergeCell ref="D54:G54"/>
    <mergeCell ref="B55:C55"/>
    <mergeCell ref="D55:G55"/>
    <mergeCell ref="F67:G67"/>
    <mergeCell ref="D63:G63"/>
    <mergeCell ref="D57:G57"/>
    <mergeCell ref="B58:C58"/>
    <mergeCell ref="D58:G58"/>
    <mergeCell ref="B61:C61"/>
    <mergeCell ref="D61:G61"/>
    <mergeCell ref="D59:G59"/>
    <mergeCell ref="B60:C60"/>
    <mergeCell ref="B65:C65"/>
    <mergeCell ref="D65:G65"/>
    <mergeCell ref="B63:C63"/>
    <mergeCell ref="B62:C62"/>
    <mergeCell ref="D62:G62"/>
    <mergeCell ref="B64:C64"/>
    <mergeCell ref="D64:G64"/>
    <mergeCell ref="D60:G60"/>
    <mergeCell ref="B59:C59"/>
    <mergeCell ref="B57:C57"/>
    <mergeCell ref="D6:G6"/>
    <mergeCell ref="D1:G1"/>
    <mergeCell ref="D2:G2"/>
    <mergeCell ref="D3:G3"/>
    <mergeCell ref="D4:G4"/>
    <mergeCell ref="D5:G5"/>
    <mergeCell ref="E9:G9"/>
    <mergeCell ref="E10:G10"/>
    <mergeCell ref="E21:G22"/>
    <mergeCell ref="E8:G8"/>
    <mergeCell ref="D11:D12"/>
    <mergeCell ref="D13:D14"/>
    <mergeCell ref="D15:D16"/>
    <mergeCell ref="D17:D18"/>
    <mergeCell ref="D19:D20"/>
    <mergeCell ref="D21:D22"/>
    <mergeCell ref="B31:C32"/>
    <mergeCell ref="B8:C8"/>
    <mergeCell ref="A11:A12"/>
    <mergeCell ref="A13:A14"/>
    <mergeCell ref="A15:A16"/>
    <mergeCell ref="A17:A18"/>
    <mergeCell ref="A19:A20"/>
    <mergeCell ref="D27:D28"/>
    <mergeCell ref="D29:D30"/>
    <mergeCell ref="D25:D26"/>
    <mergeCell ref="B23:C24"/>
    <mergeCell ref="B25:C26"/>
    <mergeCell ref="B27:C28"/>
    <mergeCell ref="B29:C30"/>
    <mergeCell ref="A21:A22"/>
    <mergeCell ref="B21:C22"/>
    <mergeCell ref="A23:A24"/>
    <mergeCell ref="A1:B2"/>
    <mergeCell ref="E49:G50"/>
    <mergeCell ref="E31:G32"/>
    <mergeCell ref="E33:G34"/>
    <mergeCell ref="E35:G36"/>
    <mergeCell ref="E37:G38"/>
    <mergeCell ref="E39:G40"/>
    <mergeCell ref="E41:G42"/>
    <mergeCell ref="D47:D48"/>
    <mergeCell ref="E47:G48"/>
    <mergeCell ref="E43:G44"/>
    <mergeCell ref="E45:G46"/>
    <mergeCell ref="D41:D42"/>
    <mergeCell ref="E23:G24"/>
    <mergeCell ref="E25:G26"/>
    <mergeCell ref="A7:G7"/>
    <mergeCell ref="E27:G28"/>
    <mergeCell ref="A25:A26"/>
    <mergeCell ref="A27:A28"/>
    <mergeCell ref="A29:A30"/>
    <mergeCell ref="B9:C10"/>
    <mergeCell ref="A31:A32"/>
    <mergeCell ref="D31:D32"/>
    <mergeCell ref="D23:D24"/>
  </mergeCells>
  <phoneticPr fontId="0" type="noConversion"/>
  <printOptions horizontalCentered="1"/>
  <pageMargins left="0.25" right="0.25" top="0.75" bottom="0.75" header="0.3" footer="0.3"/>
  <pageSetup scale="73" orientation="landscape" r:id="rId1"/>
  <headerFooter scaleWithDoc="0" alignWithMargins="0">
    <oddFooter>&amp;LLast Updated: 10/16/2025&amp;CVs. 2026-2&amp;RBudget Form 5</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67"/>
  <sheetViews>
    <sheetView showGridLines="0" showZeros="0" topLeftCell="A16" zoomScaleNormal="100" workbookViewId="0">
      <selection activeCell="E17" sqref="E17"/>
    </sheetView>
  </sheetViews>
  <sheetFormatPr defaultColWidth="9.140625" defaultRowHeight="12.75" x14ac:dyDescent="0.2"/>
  <cols>
    <col min="1" max="1" width="4" style="73" customWidth="1"/>
    <col min="2" max="2" width="43.7109375" style="23" customWidth="1"/>
    <col min="3" max="3" width="29.42578125" style="23" customWidth="1"/>
    <col min="4" max="4" width="20.7109375" style="23" customWidth="1"/>
    <col min="5" max="5" width="28.7109375" style="23" customWidth="1"/>
    <col min="6" max="7" width="26.7109375" style="23" customWidth="1"/>
    <col min="8" max="16384" width="9.140625" style="23"/>
  </cols>
  <sheetData>
    <row r="1" spans="1:8" ht="16.899999999999999" customHeight="1" x14ac:dyDescent="0.25">
      <c r="A1" s="396" t="s">
        <v>11</v>
      </c>
      <c r="B1" s="397"/>
      <c r="C1" s="63" t="s">
        <v>12</v>
      </c>
      <c r="D1" s="413" t="str">
        <f>'FORM 1 REVENUE SUMMARY'!D1</f>
        <v xml:space="preserve">Sub recipient - </v>
      </c>
      <c r="E1" s="414"/>
      <c r="F1" s="414"/>
      <c r="G1" s="415"/>
    </row>
    <row r="2" spans="1:8" ht="16.899999999999999" customHeight="1" x14ac:dyDescent="0.25">
      <c r="A2" s="398"/>
      <c r="B2" s="399"/>
      <c r="C2" s="64" t="s">
        <v>13</v>
      </c>
      <c r="D2" s="570" t="str">
        <f>'FORM 1 REVENUE SUMMARY'!D2</f>
        <v>Rural Health Transformation Program - Population Health</v>
      </c>
      <c r="E2" s="570"/>
      <c r="F2" s="570"/>
      <c r="G2" s="571"/>
    </row>
    <row r="3" spans="1:8" ht="16.899999999999999" customHeight="1" x14ac:dyDescent="0.25">
      <c r="A3" s="24"/>
      <c r="B3" s="309"/>
      <c r="C3" s="64" t="s">
        <v>14</v>
      </c>
      <c r="D3" s="572">
        <f>+'FORM 4 INDIRECT ALLOCATED FY28'!F3</f>
        <v>46661</v>
      </c>
      <c r="E3" s="572"/>
      <c r="F3" s="572"/>
      <c r="G3" s="573"/>
    </row>
    <row r="4" spans="1:8" ht="16.899999999999999" customHeight="1" x14ac:dyDescent="0.25">
      <c r="A4" s="24"/>
      <c r="B4" s="309"/>
      <c r="C4" s="64" t="s">
        <v>15</v>
      </c>
      <c r="D4" s="572">
        <f>+'FORM 4 INDIRECT ALLOCATED FY28'!F4</f>
        <v>46660</v>
      </c>
      <c r="E4" s="572"/>
      <c r="F4" s="572"/>
      <c r="G4" s="573"/>
    </row>
    <row r="5" spans="1:8" ht="16.899999999999999" customHeight="1" thickBot="1" x14ac:dyDescent="0.3">
      <c r="A5" s="215"/>
      <c r="B5" s="213"/>
      <c r="C5" s="75" t="s">
        <v>16</v>
      </c>
      <c r="D5" s="574" t="str">
        <f>'FORM 1 REVENUE SUMMARY'!D5</f>
        <v>COM-27-0826</v>
      </c>
      <c r="E5" s="574"/>
      <c r="F5" s="574"/>
      <c r="G5" s="575"/>
    </row>
    <row r="6" spans="1:8" ht="16.899999999999999" customHeight="1" thickTop="1" thickBot="1" x14ac:dyDescent="0.3">
      <c r="B6" s="211"/>
      <c r="C6" s="111" t="s">
        <v>13</v>
      </c>
      <c r="D6" s="567" t="str">
        <f>'FORM 1 REVENUE SUMMARY'!E9</f>
        <v>RHTP- CHW YR2    7/1/2027 - 9/30/2027</v>
      </c>
      <c r="E6" s="568"/>
      <c r="F6" s="568"/>
      <c r="G6" s="569"/>
    </row>
    <row r="7" spans="1:8" ht="16.899999999999999" customHeight="1" thickTop="1" thickBot="1" x14ac:dyDescent="0.3">
      <c r="A7" s="494" t="s">
        <v>96</v>
      </c>
      <c r="B7" s="495"/>
      <c r="C7" s="495"/>
      <c r="D7" s="495"/>
      <c r="E7" s="495"/>
      <c r="F7" s="495"/>
      <c r="G7" s="496"/>
    </row>
    <row r="8" spans="1:8" s="67" customFormat="1" ht="12.75" customHeight="1" thickTop="1" thickBot="1" x14ac:dyDescent="0.25">
      <c r="A8" s="173" t="s">
        <v>18</v>
      </c>
      <c r="B8" s="564" t="s">
        <v>19</v>
      </c>
      <c r="C8" s="565"/>
      <c r="D8" s="174" t="s">
        <v>20</v>
      </c>
      <c r="E8" s="580" t="s">
        <v>21</v>
      </c>
      <c r="F8" s="581"/>
      <c r="G8" s="565"/>
    </row>
    <row r="9" spans="1:8" ht="16.5" customHeight="1" x14ac:dyDescent="0.2">
      <c r="A9" s="74"/>
      <c r="B9" s="558" t="s">
        <v>92</v>
      </c>
      <c r="C9" s="559"/>
      <c r="D9" s="118" t="s">
        <v>93</v>
      </c>
      <c r="E9" s="558" t="s">
        <v>94</v>
      </c>
      <c r="F9" s="576"/>
      <c r="G9" s="559"/>
      <c r="H9" s="34"/>
    </row>
    <row r="10" spans="1:8" ht="15.75" customHeight="1" thickBot="1" x14ac:dyDescent="0.25">
      <c r="A10" s="74"/>
      <c r="B10" s="560"/>
      <c r="C10" s="561"/>
      <c r="D10" s="119" t="s">
        <v>97</v>
      </c>
      <c r="E10" s="577" t="s">
        <v>98</v>
      </c>
      <c r="F10" s="578"/>
      <c r="G10" s="579"/>
    </row>
    <row r="11" spans="1:8" x14ac:dyDescent="0.2">
      <c r="A11" s="566">
        <v>8</v>
      </c>
      <c r="B11" s="583" t="s">
        <v>99</v>
      </c>
      <c r="C11" s="583"/>
      <c r="D11" s="582"/>
      <c r="E11" s="585"/>
      <c r="F11" s="585"/>
      <c r="G11" s="586"/>
    </row>
    <row r="12" spans="1:8" x14ac:dyDescent="0.2">
      <c r="A12" s="557"/>
      <c r="B12" s="584"/>
      <c r="C12" s="584"/>
      <c r="D12" s="555"/>
      <c r="E12" s="547"/>
      <c r="F12" s="547"/>
      <c r="G12" s="548"/>
    </row>
    <row r="13" spans="1:8" x14ac:dyDescent="0.2">
      <c r="A13" s="556">
        <v>9</v>
      </c>
      <c r="B13" s="584" t="s">
        <v>100</v>
      </c>
      <c r="C13" s="584"/>
      <c r="D13" s="555"/>
      <c r="E13" s="547"/>
      <c r="F13" s="547"/>
      <c r="G13" s="548"/>
    </row>
    <row r="14" spans="1:8" x14ac:dyDescent="0.2">
      <c r="A14" s="557"/>
      <c r="B14" s="584"/>
      <c r="C14" s="584"/>
      <c r="D14" s="555"/>
      <c r="E14" s="547"/>
      <c r="F14" s="547"/>
      <c r="G14" s="548"/>
    </row>
    <row r="15" spans="1:8" x14ac:dyDescent="0.2">
      <c r="A15" s="556">
        <v>11</v>
      </c>
      <c r="B15" s="563" t="s">
        <v>101</v>
      </c>
      <c r="C15" s="563"/>
      <c r="D15" s="555"/>
      <c r="E15" s="547"/>
      <c r="F15" s="547"/>
      <c r="G15" s="548"/>
    </row>
    <row r="16" spans="1:8" x14ac:dyDescent="0.2">
      <c r="A16" s="557"/>
      <c r="B16" s="563"/>
      <c r="C16" s="563"/>
      <c r="D16" s="555"/>
      <c r="E16" s="547"/>
      <c r="F16" s="547"/>
      <c r="G16" s="548"/>
    </row>
    <row r="17" spans="1:7" x14ac:dyDescent="0.2">
      <c r="A17" s="556">
        <v>12</v>
      </c>
      <c r="B17" s="563" t="s">
        <v>102</v>
      </c>
      <c r="C17" s="563"/>
      <c r="D17" s="555"/>
      <c r="E17" s="547"/>
      <c r="F17" s="547"/>
      <c r="G17" s="548"/>
    </row>
    <row r="18" spans="1:7" x14ac:dyDescent="0.2">
      <c r="A18" s="557"/>
      <c r="B18" s="563"/>
      <c r="C18" s="563"/>
      <c r="D18" s="555"/>
      <c r="E18" s="547"/>
      <c r="F18" s="547"/>
      <c r="G18" s="548"/>
    </row>
    <row r="19" spans="1:7" x14ac:dyDescent="0.2">
      <c r="A19" s="556">
        <v>13</v>
      </c>
      <c r="B19" s="563" t="s">
        <v>103</v>
      </c>
      <c r="C19" s="563"/>
      <c r="D19" s="555"/>
      <c r="E19" s="547"/>
      <c r="F19" s="547"/>
      <c r="G19" s="548"/>
    </row>
    <row r="20" spans="1:7" x14ac:dyDescent="0.2">
      <c r="A20" s="557"/>
      <c r="B20" s="563"/>
      <c r="C20" s="563"/>
      <c r="D20" s="555"/>
      <c r="E20" s="547"/>
      <c r="F20" s="547"/>
      <c r="G20" s="548"/>
    </row>
    <row r="21" spans="1:7" x14ac:dyDescent="0.2">
      <c r="A21" s="556">
        <v>14</v>
      </c>
      <c r="B21" s="563" t="s">
        <v>104</v>
      </c>
      <c r="C21" s="563"/>
      <c r="D21" s="555"/>
      <c r="E21" s="547"/>
      <c r="F21" s="547"/>
      <c r="G21" s="548"/>
    </row>
    <row r="22" spans="1:7" x14ac:dyDescent="0.2">
      <c r="A22" s="557"/>
      <c r="B22" s="563"/>
      <c r="C22" s="563"/>
      <c r="D22" s="555"/>
      <c r="E22" s="547"/>
      <c r="F22" s="547"/>
      <c r="G22" s="548"/>
    </row>
    <row r="23" spans="1:7" x14ac:dyDescent="0.2">
      <c r="A23" s="556">
        <v>15</v>
      </c>
      <c r="B23" s="563" t="s">
        <v>105</v>
      </c>
      <c r="C23" s="563"/>
      <c r="D23" s="555"/>
      <c r="E23" s="547"/>
      <c r="F23" s="547"/>
      <c r="G23" s="548"/>
    </row>
    <row r="24" spans="1:7" x14ac:dyDescent="0.2">
      <c r="A24" s="557"/>
      <c r="B24" s="563"/>
      <c r="C24" s="563"/>
      <c r="D24" s="555"/>
      <c r="E24" s="547"/>
      <c r="F24" s="547"/>
      <c r="G24" s="548"/>
    </row>
    <row r="25" spans="1:7" x14ac:dyDescent="0.2">
      <c r="A25" s="556">
        <v>16</v>
      </c>
      <c r="B25" s="563" t="s">
        <v>106</v>
      </c>
      <c r="C25" s="563"/>
      <c r="D25" s="555"/>
      <c r="E25" s="547"/>
      <c r="F25" s="547"/>
      <c r="G25" s="548"/>
    </row>
    <row r="26" spans="1:7" x14ac:dyDescent="0.2">
      <c r="A26" s="557"/>
      <c r="B26" s="563"/>
      <c r="C26" s="563"/>
      <c r="D26" s="555"/>
      <c r="E26" s="547"/>
      <c r="F26" s="547"/>
      <c r="G26" s="548"/>
    </row>
    <row r="27" spans="1:7" x14ac:dyDescent="0.2">
      <c r="A27" s="556">
        <v>17</v>
      </c>
      <c r="B27" s="563" t="s">
        <v>107</v>
      </c>
      <c r="C27" s="563"/>
      <c r="D27" s="555"/>
      <c r="E27" s="547"/>
      <c r="F27" s="547"/>
      <c r="G27" s="548"/>
    </row>
    <row r="28" spans="1:7" x14ac:dyDescent="0.2">
      <c r="A28" s="557"/>
      <c r="B28" s="563"/>
      <c r="C28" s="563"/>
      <c r="D28" s="555"/>
      <c r="E28" s="547"/>
      <c r="F28" s="547"/>
      <c r="G28" s="548"/>
    </row>
    <row r="29" spans="1:7" x14ac:dyDescent="0.2">
      <c r="A29" s="556">
        <v>18</v>
      </c>
      <c r="B29" s="563" t="s">
        <v>108</v>
      </c>
      <c r="C29" s="563"/>
      <c r="D29" s="555"/>
      <c r="E29" s="547"/>
      <c r="F29" s="547"/>
      <c r="G29" s="548"/>
    </row>
    <row r="30" spans="1:7" x14ac:dyDescent="0.2">
      <c r="A30" s="557"/>
      <c r="B30" s="563"/>
      <c r="C30" s="563"/>
      <c r="D30" s="555"/>
      <c r="E30" s="547"/>
      <c r="F30" s="547"/>
      <c r="G30" s="548"/>
    </row>
    <row r="31" spans="1:7" x14ac:dyDescent="0.2">
      <c r="A31" s="556">
        <v>19</v>
      </c>
      <c r="B31" s="563" t="s">
        <v>109</v>
      </c>
      <c r="C31" s="563"/>
      <c r="D31" s="562">
        <f>'FORM 5A FY28'!D18</f>
        <v>0</v>
      </c>
      <c r="E31" s="594"/>
      <c r="F31" s="594"/>
      <c r="G31" s="595"/>
    </row>
    <row r="32" spans="1:7" x14ac:dyDescent="0.2">
      <c r="A32" s="557"/>
      <c r="B32" s="563"/>
      <c r="C32" s="563"/>
      <c r="D32" s="562"/>
      <c r="E32" s="594"/>
      <c r="F32" s="594"/>
      <c r="G32" s="595"/>
    </row>
    <row r="33" spans="1:7" x14ac:dyDescent="0.2">
      <c r="A33" s="556">
        <v>20</v>
      </c>
      <c r="B33" s="563" t="s">
        <v>110</v>
      </c>
      <c r="C33" s="563"/>
      <c r="D33" s="555"/>
      <c r="E33" s="547"/>
      <c r="F33" s="547"/>
      <c r="G33" s="548"/>
    </row>
    <row r="34" spans="1:7" x14ac:dyDescent="0.2">
      <c r="A34" s="557"/>
      <c r="B34" s="563"/>
      <c r="C34" s="563"/>
      <c r="D34" s="555"/>
      <c r="E34" s="547"/>
      <c r="F34" s="547"/>
      <c r="G34" s="548"/>
    </row>
    <row r="35" spans="1:7" x14ac:dyDescent="0.2">
      <c r="A35" s="556">
        <v>21</v>
      </c>
      <c r="B35" s="563" t="s">
        <v>111</v>
      </c>
      <c r="C35" s="563"/>
      <c r="D35" s="555"/>
      <c r="E35" s="547"/>
      <c r="F35" s="547"/>
      <c r="G35" s="548"/>
    </row>
    <row r="36" spans="1:7" x14ac:dyDescent="0.2">
      <c r="A36" s="557"/>
      <c r="B36" s="563"/>
      <c r="C36" s="563"/>
      <c r="D36" s="555"/>
      <c r="E36" s="547"/>
      <c r="F36" s="547"/>
      <c r="G36" s="548"/>
    </row>
    <row r="37" spans="1:7" ht="13.15" customHeight="1" x14ac:dyDescent="0.2">
      <c r="A37" s="588">
        <v>22</v>
      </c>
      <c r="B37" s="592" t="s">
        <v>112</v>
      </c>
      <c r="C37" s="593"/>
      <c r="D37" s="555"/>
      <c r="E37" s="547"/>
      <c r="F37" s="547"/>
      <c r="G37" s="548"/>
    </row>
    <row r="38" spans="1:7" s="224" customFormat="1" ht="24.4" customHeight="1" x14ac:dyDescent="0.2">
      <c r="A38" s="589"/>
      <c r="B38" s="593"/>
      <c r="C38" s="593"/>
      <c r="D38" s="555"/>
      <c r="E38" s="547"/>
      <c r="F38" s="547"/>
      <c r="G38" s="548"/>
    </row>
    <row r="39" spans="1:7" ht="13.15" customHeight="1" x14ac:dyDescent="0.2">
      <c r="A39" s="588">
        <v>23</v>
      </c>
      <c r="B39" s="592" t="s">
        <v>113</v>
      </c>
      <c r="C39" s="593"/>
      <c r="D39" s="555"/>
      <c r="E39" s="547"/>
      <c r="F39" s="547"/>
      <c r="G39" s="548"/>
    </row>
    <row r="40" spans="1:7" ht="24" customHeight="1" x14ac:dyDescent="0.2">
      <c r="A40" s="589"/>
      <c r="B40" s="593"/>
      <c r="C40" s="593"/>
      <c r="D40" s="555"/>
      <c r="E40" s="547"/>
      <c r="F40" s="547"/>
      <c r="G40" s="548"/>
    </row>
    <row r="41" spans="1:7" x14ac:dyDescent="0.2">
      <c r="A41" s="556">
        <v>25</v>
      </c>
      <c r="B41" s="563" t="s">
        <v>114</v>
      </c>
      <c r="C41" s="563"/>
      <c r="D41" s="555"/>
      <c r="E41" s="547"/>
      <c r="F41" s="547"/>
      <c r="G41" s="548"/>
    </row>
    <row r="42" spans="1:7" x14ac:dyDescent="0.2">
      <c r="A42" s="557"/>
      <c r="B42" s="563"/>
      <c r="C42" s="563"/>
      <c r="D42" s="555"/>
      <c r="E42" s="547"/>
      <c r="F42" s="547"/>
      <c r="G42" s="548"/>
    </row>
    <row r="43" spans="1:7" x14ac:dyDescent="0.2">
      <c r="A43" s="556">
        <v>26</v>
      </c>
      <c r="B43" s="563" t="s">
        <v>115</v>
      </c>
      <c r="C43" s="563"/>
      <c r="D43" s="555"/>
      <c r="E43" s="547"/>
      <c r="F43" s="547"/>
      <c r="G43" s="548"/>
    </row>
    <row r="44" spans="1:7" x14ac:dyDescent="0.2">
      <c r="A44" s="557"/>
      <c r="B44" s="563"/>
      <c r="C44" s="563"/>
      <c r="D44" s="555"/>
      <c r="E44" s="547"/>
      <c r="F44" s="547"/>
      <c r="G44" s="548"/>
    </row>
    <row r="45" spans="1:7" x14ac:dyDescent="0.2">
      <c r="A45" s="556">
        <v>27</v>
      </c>
      <c r="B45" s="563" t="s">
        <v>116</v>
      </c>
      <c r="C45" s="563"/>
      <c r="D45" s="555"/>
      <c r="E45" s="547"/>
      <c r="F45" s="547"/>
      <c r="G45" s="548"/>
    </row>
    <row r="46" spans="1:7" x14ac:dyDescent="0.2">
      <c r="A46" s="557"/>
      <c r="B46" s="563"/>
      <c r="C46" s="563"/>
      <c r="D46" s="555"/>
      <c r="E46" s="547"/>
      <c r="F46" s="547"/>
      <c r="G46" s="548"/>
    </row>
    <row r="47" spans="1:7" x14ac:dyDescent="0.2">
      <c r="A47" s="556">
        <v>29</v>
      </c>
      <c r="B47" s="563" t="s">
        <v>117</v>
      </c>
      <c r="C47" s="563"/>
      <c r="D47" s="555"/>
      <c r="E47" s="547"/>
      <c r="F47" s="547"/>
      <c r="G47" s="548"/>
    </row>
    <row r="48" spans="1:7" x14ac:dyDescent="0.2">
      <c r="A48" s="557"/>
      <c r="B48" s="563"/>
      <c r="C48" s="563"/>
      <c r="D48" s="555"/>
      <c r="E48" s="547"/>
      <c r="F48" s="547"/>
      <c r="G48" s="548"/>
    </row>
    <row r="49" spans="1:7" x14ac:dyDescent="0.2">
      <c r="A49" s="556">
        <v>30</v>
      </c>
      <c r="B49" s="584" t="s">
        <v>118</v>
      </c>
      <c r="C49" s="584"/>
      <c r="D49" s="555"/>
      <c r="E49" s="547"/>
      <c r="F49" s="547"/>
      <c r="G49" s="548"/>
    </row>
    <row r="50" spans="1:7" ht="13.5" thickBot="1" x14ac:dyDescent="0.25">
      <c r="A50" s="587"/>
      <c r="B50" s="591"/>
      <c r="C50" s="591"/>
      <c r="D50" s="590"/>
      <c r="E50" s="549"/>
      <c r="F50" s="549"/>
      <c r="G50" s="550"/>
    </row>
    <row r="51" spans="1:7" x14ac:dyDescent="0.2">
      <c r="B51" s="407"/>
      <c r="C51" s="407"/>
      <c r="F51" s="407"/>
      <c r="G51" s="407"/>
    </row>
    <row r="52" spans="1:7" x14ac:dyDescent="0.2">
      <c r="B52" s="407"/>
      <c r="C52" s="407"/>
      <c r="D52" s="407"/>
      <c r="E52" s="407"/>
      <c r="F52" s="407"/>
      <c r="G52" s="407"/>
    </row>
    <row r="53" spans="1:7" x14ac:dyDescent="0.2">
      <c r="B53" s="407"/>
      <c r="C53" s="407"/>
      <c r="D53" s="407"/>
      <c r="E53" s="407"/>
      <c r="F53" s="407"/>
      <c r="G53" s="407"/>
    </row>
    <row r="54" spans="1:7" x14ac:dyDescent="0.2">
      <c r="B54" s="407"/>
      <c r="C54" s="407"/>
      <c r="D54" s="407"/>
      <c r="E54" s="407"/>
      <c r="F54" s="407"/>
      <c r="G54" s="407"/>
    </row>
    <row r="55" spans="1:7" x14ac:dyDescent="0.2">
      <c r="B55" s="407"/>
      <c r="C55" s="407"/>
      <c r="D55" s="407"/>
      <c r="E55" s="407"/>
      <c r="F55" s="407"/>
      <c r="G55" s="407"/>
    </row>
    <row r="56" spans="1:7" x14ac:dyDescent="0.2">
      <c r="B56" s="407"/>
      <c r="C56" s="407"/>
      <c r="D56" s="407"/>
      <c r="E56" s="407"/>
      <c r="F56" s="407"/>
      <c r="G56" s="407"/>
    </row>
    <row r="57" spans="1:7" x14ac:dyDescent="0.2">
      <c r="B57" s="407"/>
      <c r="C57" s="407"/>
      <c r="D57" s="407"/>
      <c r="E57" s="407"/>
      <c r="F57" s="407"/>
      <c r="G57" s="407"/>
    </row>
    <row r="58" spans="1:7" x14ac:dyDescent="0.2">
      <c r="B58" s="407"/>
      <c r="C58" s="407"/>
      <c r="D58" s="407"/>
      <c r="E58" s="407"/>
      <c r="F58" s="407"/>
      <c r="G58" s="407"/>
    </row>
    <row r="59" spans="1:7" x14ac:dyDescent="0.2">
      <c r="B59" s="407"/>
      <c r="C59" s="407"/>
      <c r="D59" s="407"/>
      <c r="E59" s="407"/>
      <c r="F59" s="407"/>
      <c r="G59" s="407"/>
    </row>
    <row r="60" spans="1:7" x14ac:dyDescent="0.2">
      <c r="B60" s="407"/>
      <c r="C60" s="407"/>
      <c r="D60" s="407"/>
      <c r="E60" s="407"/>
      <c r="F60" s="407"/>
      <c r="G60" s="407"/>
    </row>
    <row r="61" spans="1:7" x14ac:dyDescent="0.2">
      <c r="B61" s="407"/>
      <c r="C61" s="407"/>
      <c r="D61" s="407"/>
      <c r="E61" s="407"/>
      <c r="F61" s="407"/>
      <c r="G61" s="407"/>
    </row>
    <row r="62" spans="1:7" x14ac:dyDescent="0.2">
      <c r="B62" s="407"/>
      <c r="C62" s="407"/>
      <c r="D62" s="407"/>
      <c r="E62" s="407"/>
      <c r="F62" s="407"/>
      <c r="G62" s="407"/>
    </row>
    <row r="63" spans="1:7" x14ac:dyDescent="0.2">
      <c r="B63" s="407"/>
      <c r="C63" s="407"/>
      <c r="D63" s="407"/>
      <c r="E63" s="407"/>
      <c r="F63" s="407"/>
      <c r="G63" s="407"/>
    </row>
    <row r="64" spans="1:7" x14ac:dyDescent="0.2">
      <c r="B64" s="407"/>
      <c r="C64" s="407"/>
      <c r="D64" s="407"/>
      <c r="E64" s="407"/>
      <c r="F64" s="407"/>
      <c r="G64" s="407"/>
    </row>
    <row r="65" spans="2:7" x14ac:dyDescent="0.2">
      <c r="B65" s="407"/>
      <c r="C65" s="407"/>
      <c r="D65" s="407"/>
      <c r="E65" s="407"/>
      <c r="F65" s="407"/>
      <c r="G65" s="407"/>
    </row>
    <row r="67" spans="2:7" x14ac:dyDescent="0.2">
      <c r="F67" s="407"/>
      <c r="G67" s="407"/>
    </row>
  </sheetData>
  <sheetProtection selectLockedCells="1"/>
  <mergeCells count="124">
    <mergeCell ref="A1:B2"/>
    <mergeCell ref="D1:G1"/>
    <mergeCell ref="D2:G2"/>
    <mergeCell ref="D3:G3"/>
    <mergeCell ref="D4:G4"/>
    <mergeCell ref="D5:G5"/>
    <mergeCell ref="A11:A12"/>
    <mergeCell ref="B11:C12"/>
    <mergeCell ref="D11:D12"/>
    <mergeCell ref="E11:G12"/>
    <mergeCell ref="A13:A14"/>
    <mergeCell ref="B13:C14"/>
    <mergeCell ref="D13:D14"/>
    <mergeCell ref="E13:G14"/>
    <mergeCell ref="D6:G6"/>
    <mergeCell ref="A7:G7"/>
    <mergeCell ref="B8:C8"/>
    <mergeCell ref="E8:G8"/>
    <mergeCell ref="B9:C10"/>
    <mergeCell ref="E9:G9"/>
    <mergeCell ref="E10:G10"/>
    <mergeCell ref="A19:A20"/>
    <mergeCell ref="B19:C20"/>
    <mergeCell ref="D19:D20"/>
    <mergeCell ref="E19:G20"/>
    <mergeCell ref="A21:A22"/>
    <mergeCell ref="B21:C22"/>
    <mergeCell ref="D21:D22"/>
    <mergeCell ref="E21:G22"/>
    <mergeCell ref="A15:A16"/>
    <mergeCell ref="B15:C16"/>
    <mergeCell ref="D15:D16"/>
    <mergeCell ref="E15:G16"/>
    <mergeCell ref="A17:A18"/>
    <mergeCell ref="B17:C18"/>
    <mergeCell ref="D17:D18"/>
    <mergeCell ref="E17:G18"/>
    <mergeCell ref="A27:A28"/>
    <mergeCell ref="B27:C28"/>
    <mergeCell ref="D27:D28"/>
    <mergeCell ref="E27:G28"/>
    <mergeCell ref="A29:A30"/>
    <mergeCell ref="B29:C30"/>
    <mergeCell ref="D29:D30"/>
    <mergeCell ref="E29:G30"/>
    <mergeCell ref="A23:A24"/>
    <mergeCell ref="B23:C24"/>
    <mergeCell ref="D23:D24"/>
    <mergeCell ref="E23:G24"/>
    <mergeCell ref="A25:A26"/>
    <mergeCell ref="B25:C26"/>
    <mergeCell ref="D25:D26"/>
    <mergeCell ref="E25:G26"/>
    <mergeCell ref="A35:A36"/>
    <mergeCell ref="B35:C36"/>
    <mergeCell ref="D35:D36"/>
    <mergeCell ref="E35:G36"/>
    <mergeCell ref="A37:A38"/>
    <mergeCell ref="B37:C38"/>
    <mergeCell ref="D37:D38"/>
    <mergeCell ref="E37:G38"/>
    <mergeCell ref="A31:A32"/>
    <mergeCell ref="B31:C32"/>
    <mergeCell ref="D31:D32"/>
    <mergeCell ref="E31:G32"/>
    <mergeCell ref="A33:A34"/>
    <mergeCell ref="B33:C34"/>
    <mergeCell ref="D33:D34"/>
    <mergeCell ref="E33:G34"/>
    <mergeCell ref="A43:A44"/>
    <mergeCell ref="B43:C44"/>
    <mergeCell ref="D43:D44"/>
    <mergeCell ref="E43:G44"/>
    <mergeCell ref="A45:A46"/>
    <mergeCell ref="B45:C46"/>
    <mergeCell ref="D45:D46"/>
    <mergeCell ref="E45:G46"/>
    <mergeCell ref="A39:A40"/>
    <mergeCell ref="B39:C40"/>
    <mergeCell ref="D39:D40"/>
    <mergeCell ref="E39:G40"/>
    <mergeCell ref="A41:A42"/>
    <mergeCell ref="B41:C42"/>
    <mergeCell ref="D41:D42"/>
    <mergeCell ref="E41:G42"/>
    <mergeCell ref="B51:C51"/>
    <mergeCell ref="F51:G51"/>
    <mergeCell ref="B52:C52"/>
    <mergeCell ref="D52:G52"/>
    <mergeCell ref="B53:C53"/>
    <mergeCell ref="D53:G53"/>
    <mergeCell ref="A47:A48"/>
    <mergeCell ref="B47:C48"/>
    <mergeCell ref="D47:D48"/>
    <mergeCell ref="E47:G48"/>
    <mergeCell ref="A49:A50"/>
    <mergeCell ref="B49:C50"/>
    <mergeCell ref="D49:D50"/>
    <mergeCell ref="E49:G50"/>
    <mergeCell ref="B57:C57"/>
    <mergeCell ref="D57:G57"/>
    <mergeCell ref="B58:C58"/>
    <mergeCell ref="D58:G58"/>
    <mergeCell ref="B59:C59"/>
    <mergeCell ref="D59:G59"/>
    <mergeCell ref="B54:C54"/>
    <mergeCell ref="D54:G54"/>
    <mergeCell ref="B55:C55"/>
    <mergeCell ref="D55:G55"/>
    <mergeCell ref="B56:C56"/>
    <mergeCell ref="D56:G56"/>
    <mergeCell ref="F67:G67"/>
    <mergeCell ref="B63:C63"/>
    <mergeCell ref="D63:G63"/>
    <mergeCell ref="B64:C64"/>
    <mergeCell ref="D64:G64"/>
    <mergeCell ref="B65:C65"/>
    <mergeCell ref="D65:G65"/>
    <mergeCell ref="B60:C60"/>
    <mergeCell ref="D60:G60"/>
    <mergeCell ref="B61:C61"/>
    <mergeCell ref="D61:G61"/>
    <mergeCell ref="B62:C62"/>
    <mergeCell ref="D62:G62"/>
  </mergeCells>
  <conditionalFormatting sqref="D35:D38">
    <cfRule type="cellIs" dxfId="4" priority="1" operator="equal">
      <formula>0</formula>
    </cfRule>
  </conditionalFormatting>
  <printOptions horizontalCentered="1"/>
  <pageMargins left="0.25" right="0.25" top="0.75" bottom="0.75" header="0.3" footer="0.3"/>
  <pageSetup scale="74" orientation="landscape" r:id="rId1"/>
  <headerFooter scaleWithDoc="0" alignWithMargins="0">
    <oddFooter>&amp;LLast Updated: 10/16/2025&amp;CVs. 2026-2&amp;RBudget Form 5</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16"/>
  <sheetViews>
    <sheetView showGridLines="0" showZeros="0" zoomScaleNormal="100" workbookViewId="0">
      <selection activeCell="E17" sqref="E17"/>
    </sheetView>
  </sheetViews>
  <sheetFormatPr defaultColWidth="9.140625" defaultRowHeight="12.75" x14ac:dyDescent="0.2"/>
  <cols>
    <col min="1" max="1" width="4" style="73" customWidth="1"/>
    <col min="2" max="2" width="43.7109375" style="23" customWidth="1"/>
    <col min="3" max="3" width="29.42578125" style="23" customWidth="1"/>
    <col min="4" max="4" width="20.7109375" style="23" customWidth="1"/>
    <col min="5" max="5" width="28.7109375" style="23" customWidth="1"/>
    <col min="6" max="7" width="26.7109375" style="23" customWidth="1"/>
    <col min="8" max="16384" width="9.140625" style="23"/>
  </cols>
  <sheetData>
    <row r="1" spans="1:8" ht="16.899999999999999" customHeight="1" x14ac:dyDescent="0.25">
      <c r="A1" s="396" t="s">
        <v>11</v>
      </c>
      <c r="B1" s="397"/>
      <c r="C1" s="63" t="s">
        <v>12</v>
      </c>
      <c r="D1" s="605" t="str">
        <f>'FORM 1 REVENUE SUMMARY'!D1</f>
        <v xml:space="preserve">Sub recipient - </v>
      </c>
      <c r="E1" s="605"/>
      <c r="F1" s="605"/>
      <c r="G1" s="606"/>
    </row>
    <row r="2" spans="1:8" ht="16.899999999999999" customHeight="1" x14ac:dyDescent="0.25">
      <c r="A2" s="398"/>
      <c r="B2" s="399"/>
      <c r="C2" s="64" t="s">
        <v>13</v>
      </c>
      <c r="D2" s="607" t="str">
        <f>+'FORM 1 REVENUE SUMMARY'!D9</f>
        <v>RHTP- CHW YR1    7/1/2026 - 6/30/2027</v>
      </c>
      <c r="E2" s="570"/>
      <c r="F2" s="570"/>
      <c r="G2" s="571"/>
    </row>
    <row r="3" spans="1:8" ht="16.899999999999999" customHeight="1" x14ac:dyDescent="0.25">
      <c r="A3" s="24"/>
      <c r="B3" s="309"/>
      <c r="C3" s="64" t="s">
        <v>14</v>
      </c>
      <c r="D3" s="572">
        <f>+'FORM 5 EXPENSE DETAILS FY27'!D3</f>
        <v>46296</v>
      </c>
      <c r="E3" s="572"/>
      <c r="F3" s="572"/>
      <c r="G3" s="573"/>
    </row>
    <row r="4" spans="1:8" ht="16.899999999999999" customHeight="1" x14ac:dyDescent="0.25">
      <c r="A4" s="24"/>
      <c r="B4" s="309"/>
      <c r="C4" s="64" t="s">
        <v>15</v>
      </c>
      <c r="D4" s="572">
        <f>+'FORM 5 EXPENSE DETAILS FY27'!D4</f>
        <v>46660</v>
      </c>
      <c r="E4" s="572"/>
      <c r="F4" s="572"/>
      <c r="G4" s="573"/>
    </row>
    <row r="5" spans="1:8" ht="16.899999999999999" customHeight="1" thickBot="1" x14ac:dyDescent="0.3">
      <c r="A5" s="83"/>
      <c r="B5" s="213"/>
      <c r="C5" s="75" t="s">
        <v>16</v>
      </c>
      <c r="D5" s="574" t="str">
        <f>'FORM 1 REVENUE SUMMARY'!D5</f>
        <v>COM-27-0826</v>
      </c>
      <c r="E5" s="574"/>
      <c r="F5" s="574"/>
      <c r="G5" s="575"/>
    </row>
    <row r="6" spans="1:8" ht="16.5" customHeight="1" thickTop="1" thickBot="1" x14ac:dyDescent="0.3">
      <c r="A6" s="494" t="s">
        <v>91</v>
      </c>
      <c r="B6" s="495"/>
      <c r="C6" s="495"/>
      <c r="D6" s="495"/>
      <c r="E6" s="495"/>
      <c r="F6" s="495"/>
      <c r="G6" s="496"/>
    </row>
    <row r="7" spans="1:8" s="67" customFormat="1" ht="12.75" customHeight="1" thickTop="1" thickBot="1" x14ac:dyDescent="0.25">
      <c r="A7" s="173" t="s">
        <v>18</v>
      </c>
      <c r="B7" s="564" t="s">
        <v>19</v>
      </c>
      <c r="C7" s="565"/>
      <c r="D7" s="174" t="s">
        <v>20</v>
      </c>
      <c r="E7" s="580" t="s">
        <v>21</v>
      </c>
      <c r="F7" s="581"/>
      <c r="G7" s="565"/>
    </row>
    <row r="8" spans="1:8" ht="16.5" customHeight="1" x14ac:dyDescent="0.2">
      <c r="A8" s="603"/>
      <c r="B8" s="558" t="s">
        <v>92</v>
      </c>
      <c r="C8" s="559"/>
      <c r="D8" s="610" t="s">
        <v>93</v>
      </c>
      <c r="E8" s="558" t="s">
        <v>94</v>
      </c>
      <c r="F8" s="576"/>
      <c r="G8" s="559"/>
      <c r="H8" s="34"/>
    </row>
    <row r="9" spans="1:8" ht="15.75" customHeight="1" thickBot="1" x14ac:dyDescent="0.25">
      <c r="A9" s="604"/>
      <c r="B9" s="608"/>
      <c r="C9" s="609"/>
      <c r="D9" s="611"/>
      <c r="E9" s="608"/>
      <c r="F9" s="612"/>
      <c r="G9" s="609"/>
    </row>
    <row r="10" spans="1:8" ht="51" customHeight="1" x14ac:dyDescent="0.2">
      <c r="A10" s="170"/>
      <c r="B10" s="596"/>
      <c r="C10" s="596"/>
      <c r="D10" s="294"/>
      <c r="E10" s="596"/>
      <c r="F10" s="596"/>
      <c r="G10" s="597"/>
    </row>
    <row r="11" spans="1:8" ht="51" customHeight="1" x14ac:dyDescent="0.2">
      <c r="A11" s="44"/>
      <c r="B11" s="596"/>
      <c r="C11" s="596"/>
      <c r="D11" s="295"/>
      <c r="E11" s="596"/>
      <c r="F11" s="596"/>
      <c r="G11" s="597"/>
    </row>
    <row r="12" spans="1:8" ht="51" customHeight="1" x14ac:dyDescent="0.2">
      <c r="A12" s="44"/>
      <c r="B12" s="596"/>
      <c r="C12" s="596"/>
      <c r="D12" s="295"/>
      <c r="E12" s="596"/>
      <c r="F12" s="596"/>
      <c r="G12" s="597"/>
    </row>
    <row r="13" spans="1:8" ht="51" customHeight="1" x14ac:dyDescent="0.2">
      <c r="A13" s="44"/>
      <c r="B13" s="596"/>
      <c r="C13" s="596"/>
      <c r="D13" s="295"/>
      <c r="E13" s="596"/>
      <c r="F13" s="596"/>
      <c r="G13" s="597"/>
    </row>
    <row r="14" spans="1:8" ht="51" customHeight="1" x14ac:dyDescent="0.2">
      <c r="A14" s="44"/>
      <c r="B14" s="596"/>
      <c r="C14" s="596"/>
      <c r="D14" s="295"/>
      <c r="E14" s="596"/>
      <c r="F14" s="596"/>
      <c r="G14" s="597"/>
    </row>
    <row r="15" spans="1:8" ht="51" customHeight="1" x14ac:dyDescent="0.2">
      <c r="A15" s="44"/>
      <c r="B15" s="601"/>
      <c r="C15" s="601"/>
      <c r="D15" s="169"/>
      <c r="E15" s="601"/>
      <c r="F15" s="601"/>
      <c r="G15" s="602"/>
    </row>
    <row r="16" spans="1:8" ht="51" customHeight="1" thickBot="1" x14ac:dyDescent="0.25">
      <c r="A16" s="226">
        <v>19</v>
      </c>
      <c r="B16" s="598" t="s">
        <v>95</v>
      </c>
      <c r="C16" s="598"/>
      <c r="D16" s="283">
        <f>SUM(D10:D15)</f>
        <v>0</v>
      </c>
      <c r="E16" s="599"/>
      <c r="F16" s="599"/>
      <c r="G16" s="600"/>
    </row>
  </sheetData>
  <sheetProtection sheet="1" selectLockedCells="1"/>
  <mergeCells count="27">
    <mergeCell ref="A8:A9"/>
    <mergeCell ref="D1:G1"/>
    <mergeCell ref="D2:G2"/>
    <mergeCell ref="D3:G3"/>
    <mergeCell ref="D4:G4"/>
    <mergeCell ref="D5:G5"/>
    <mergeCell ref="A6:G6"/>
    <mergeCell ref="B7:C7"/>
    <mergeCell ref="E7:G7"/>
    <mergeCell ref="B8:C9"/>
    <mergeCell ref="D8:D9"/>
    <mergeCell ref="E8:G9"/>
    <mergeCell ref="A1:B2"/>
    <mergeCell ref="B10:C10"/>
    <mergeCell ref="E10:G10"/>
    <mergeCell ref="B11:C11"/>
    <mergeCell ref="E11:G11"/>
    <mergeCell ref="B12:C12"/>
    <mergeCell ref="E12:G12"/>
    <mergeCell ref="E14:G14"/>
    <mergeCell ref="B13:C13"/>
    <mergeCell ref="E13:G13"/>
    <mergeCell ref="B16:C16"/>
    <mergeCell ref="E16:G16"/>
    <mergeCell ref="B15:C15"/>
    <mergeCell ref="E15:G15"/>
    <mergeCell ref="B14:C14"/>
  </mergeCells>
  <printOptions horizontalCentered="1"/>
  <pageMargins left="0.25" right="0.25" top="0.75" bottom="0.75" header="0.3" footer="0.3"/>
  <pageSetup scale="75" orientation="landscape" r:id="rId1"/>
  <headerFooter scaleWithDoc="0" alignWithMargins="0">
    <oddFooter>&amp;LLast Updated: 10/16/2025&amp;CVs. 2026-2&amp;RBudget Form 5A</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8"/>
  <sheetViews>
    <sheetView showGridLines="0" showZeros="0" topLeftCell="A8" zoomScaleNormal="100" workbookViewId="0">
      <selection activeCell="E17" sqref="E17"/>
    </sheetView>
  </sheetViews>
  <sheetFormatPr defaultColWidth="9.140625" defaultRowHeight="12.75" x14ac:dyDescent="0.2"/>
  <cols>
    <col min="1" max="1" width="4" style="73" customWidth="1"/>
    <col min="2" max="2" width="43.7109375" style="23" customWidth="1"/>
    <col min="3" max="3" width="29.42578125" style="23" customWidth="1"/>
    <col min="4" max="4" width="20.7109375" style="23" customWidth="1"/>
    <col min="5" max="5" width="28.7109375" style="23" customWidth="1"/>
    <col min="6" max="7" width="26.7109375" style="23" customWidth="1"/>
    <col min="8" max="16384" width="9.140625" style="23"/>
  </cols>
  <sheetData>
    <row r="1" spans="1:8" ht="16.899999999999999" customHeight="1" x14ac:dyDescent="0.25">
      <c r="A1" s="396" t="s">
        <v>11</v>
      </c>
      <c r="B1" s="397"/>
      <c r="C1" s="63" t="s">
        <v>12</v>
      </c>
      <c r="D1" s="605" t="str">
        <f>'FORM 1 REVENUE SUMMARY'!D1</f>
        <v xml:space="preserve">Sub recipient - </v>
      </c>
      <c r="E1" s="605"/>
      <c r="F1" s="605"/>
      <c r="G1" s="606"/>
    </row>
    <row r="2" spans="1:8" ht="16.899999999999999" customHeight="1" x14ac:dyDescent="0.25">
      <c r="A2" s="398"/>
      <c r="B2" s="399"/>
      <c r="C2" s="64" t="s">
        <v>13</v>
      </c>
      <c r="D2" s="570" t="str">
        <f>'FORM 1 REVENUE SUMMARY'!D2</f>
        <v>Rural Health Transformation Program - Population Health</v>
      </c>
      <c r="E2" s="570"/>
      <c r="F2" s="570"/>
      <c r="G2" s="571"/>
    </row>
    <row r="3" spans="1:8" ht="16.899999999999999" customHeight="1" x14ac:dyDescent="0.25">
      <c r="A3" s="24"/>
      <c r="B3" s="309"/>
      <c r="C3" s="64" t="s">
        <v>14</v>
      </c>
      <c r="D3" s="572">
        <f>+'FORM 5 EXPENSE DETAILS FY28'!D3</f>
        <v>46661</v>
      </c>
      <c r="E3" s="572"/>
      <c r="F3" s="572"/>
      <c r="G3" s="573"/>
    </row>
    <row r="4" spans="1:8" ht="16.899999999999999" customHeight="1" x14ac:dyDescent="0.25">
      <c r="A4" s="24"/>
      <c r="B4" s="309"/>
      <c r="C4" s="64" t="s">
        <v>15</v>
      </c>
      <c r="D4" s="572">
        <f>+'FORM 5 EXPENSE DETAILS FY28'!D4</f>
        <v>46660</v>
      </c>
      <c r="E4" s="572"/>
      <c r="F4" s="572"/>
      <c r="G4" s="573"/>
    </row>
    <row r="5" spans="1:8" ht="16.899999999999999" customHeight="1" thickBot="1" x14ac:dyDescent="0.3">
      <c r="A5" s="83"/>
      <c r="B5" s="213"/>
      <c r="C5" s="75" t="s">
        <v>16</v>
      </c>
      <c r="D5" s="574" t="str">
        <f>'FORM 1 REVENUE SUMMARY'!D5</f>
        <v>COM-27-0826</v>
      </c>
      <c r="E5" s="574"/>
      <c r="F5" s="574"/>
      <c r="G5" s="575"/>
    </row>
    <row r="6" spans="1:8" ht="16.5" customHeight="1" thickTop="1" thickBot="1" x14ac:dyDescent="0.3">
      <c r="A6" s="494" t="s">
        <v>91</v>
      </c>
      <c r="B6" s="495"/>
      <c r="C6" s="495"/>
      <c r="D6" s="495"/>
      <c r="E6" s="495"/>
      <c r="F6" s="495"/>
      <c r="G6" s="496"/>
    </row>
    <row r="7" spans="1:8" s="67" customFormat="1" ht="12.75" customHeight="1" thickTop="1" thickBot="1" x14ac:dyDescent="0.25">
      <c r="A7" s="173" t="s">
        <v>18</v>
      </c>
      <c r="B7" s="564" t="s">
        <v>19</v>
      </c>
      <c r="C7" s="565"/>
      <c r="D7" s="174" t="s">
        <v>20</v>
      </c>
      <c r="E7" s="580" t="s">
        <v>21</v>
      </c>
      <c r="F7" s="581"/>
      <c r="G7" s="565"/>
    </row>
    <row r="8" spans="1:8" ht="16.5" customHeight="1" x14ac:dyDescent="0.2">
      <c r="A8" s="603"/>
      <c r="B8" s="558" t="s">
        <v>92</v>
      </c>
      <c r="C8" s="559"/>
      <c r="D8" s="610" t="s">
        <v>93</v>
      </c>
      <c r="E8" s="558" t="s">
        <v>94</v>
      </c>
      <c r="F8" s="576"/>
      <c r="G8" s="559"/>
      <c r="H8" s="34"/>
    </row>
    <row r="9" spans="1:8" ht="15.75" customHeight="1" thickBot="1" x14ac:dyDescent="0.25">
      <c r="A9" s="604"/>
      <c r="B9" s="608"/>
      <c r="C9" s="609"/>
      <c r="D9" s="611"/>
      <c r="E9" s="608"/>
      <c r="F9" s="612"/>
      <c r="G9" s="609"/>
    </row>
    <row r="10" spans="1:8" ht="53.25" customHeight="1" x14ac:dyDescent="0.2">
      <c r="A10" s="170"/>
      <c r="B10" s="613"/>
      <c r="C10" s="613"/>
      <c r="D10" s="168"/>
      <c r="E10" s="614"/>
      <c r="F10" s="614"/>
      <c r="G10" s="615"/>
    </row>
    <row r="11" spans="1:8" ht="53.25" customHeight="1" x14ac:dyDescent="0.2">
      <c r="A11" s="44"/>
      <c r="B11" s="616"/>
      <c r="C11" s="616"/>
      <c r="D11" s="169"/>
      <c r="E11" s="601"/>
      <c r="F11" s="601"/>
      <c r="G11" s="602"/>
    </row>
    <row r="12" spans="1:8" ht="53.25" customHeight="1" x14ac:dyDescent="0.2">
      <c r="A12" s="44"/>
      <c r="B12" s="616"/>
      <c r="C12" s="616"/>
      <c r="D12" s="169"/>
      <c r="E12" s="601"/>
      <c r="F12" s="601"/>
      <c r="G12" s="602"/>
    </row>
    <row r="13" spans="1:8" ht="53.25" customHeight="1" x14ac:dyDescent="0.2">
      <c r="A13" s="44"/>
      <c r="B13" s="616"/>
      <c r="C13" s="616"/>
      <c r="D13" s="169"/>
      <c r="E13" s="601"/>
      <c r="F13" s="601"/>
      <c r="G13" s="602"/>
    </row>
    <row r="14" spans="1:8" ht="53.25" customHeight="1" x14ac:dyDescent="0.2">
      <c r="A14" s="44"/>
      <c r="B14" s="616"/>
      <c r="C14" s="616"/>
      <c r="D14" s="169"/>
      <c r="E14" s="601"/>
      <c r="F14" s="601"/>
      <c r="G14" s="602"/>
    </row>
    <row r="15" spans="1:8" ht="53.25" customHeight="1" x14ac:dyDescent="0.2">
      <c r="A15" s="44"/>
      <c r="B15" s="616"/>
      <c r="C15" s="616"/>
      <c r="D15" s="169"/>
      <c r="E15" s="601"/>
      <c r="F15" s="601"/>
      <c r="G15" s="602"/>
    </row>
    <row r="16" spans="1:8" ht="53.25" customHeight="1" x14ac:dyDescent="0.2">
      <c r="A16" s="44"/>
      <c r="B16" s="601"/>
      <c r="C16" s="601"/>
      <c r="D16" s="169"/>
      <c r="E16" s="601"/>
      <c r="F16" s="601"/>
      <c r="G16" s="602"/>
    </row>
    <row r="17" spans="1:7" ht="53.25" customHeight="1" x14ac:dyDescent="0.2">
      <c r="A17" s="44"/>
      <c r="B17" s="601"/>
      <c r="C17" s="601"/>
      <c r="D17" s="169"/>
      <c r="E17" s="601"/>
      <c r="F17" s="601"/>
      <c r="G17" s="602"/>
    </row>
    <row r="18" spans="1:7" ht="53.25" customHeight="1" thickBot="1" x14ac:dyDescent="0.25">
      <c r="A18" s="226">
        <v>19</v>
      </c>
      <c r="B18" s="598" t="s">
        <v>95</v>
      </c>
      <c r="C18" s="598"/>
      <c r="D18" s="283">
        <f>SUM(D10:D17)</f>
        <v>0</v>
      </c>
      <c r="E18" s="599"/>
      <c r="F18" s="599"/>
      <c r="G18" s="600"/>
    </row>
  </sheetData>
  <sheetProtection selectLockedCells="1"/>
  <mergeCells count="31">
    <mergeCell ref="B18:C18"/>
    <mergeCell ref="E18:G18"/>
    <mergeCell ref="B13:C13"/>
    <mergeCell ref="E13:G13"/>
    <mergeCell ref="B14:C14"/>
    <mergeCell ref="E14:G14"/>
    <mergeCell ref="B15:C15"/>
    <mergeCell ref="E15:G15"/>
    <mergeCell ref="B16:C16"/>
    <mergeCell ref="E16:G16"/>
    <mergeCell ref="B17:C17"/>
    <mergeCell ref="E17:G17"/>
    <mergeCell ref="B10:C10"/>
    <mergeCell ref="E10:G10"/>
    <mergeCell ref="B11:C11"/>
    <mergeCell ref="E11:G11"/>
    <mergeCell ref="B12:C12"/>
    <mergeCell ref="E12:G12"/>
    <mergeCell ref="B7:C7"/>
    <mergeCell ref="E7:G7"/>
    <mergeCell ref="A8:A9"/>
    <mergeCell ref="B8:C9"/>
    <mergeCell ref="D8:D9"/>
    <mergeCell ref="E8:G9"/>
    <mergeCell ref="A6:G6"/>
    <mergeCell ref="D1:G1"/>
    <mergeCell ref="D2:G2"/>
    <mergeCell ref="D3:G3"/>
    <mergeCell ref="D4:G4"/>
    <mergeCell ref="D5:G5"/>
    <mergeCell ref="A1:B2"/>
  </mergeCells>
  <conditionalFormatting sqref="B10:G10">
    <cfRule type="cellIs" dxfId="3" priority="1" operator="equal">
      <formula>0</formula>
    </cfRule>
  </conditionalFormatting>
  <printOptions horizontalCentered="1"/>
  <pageMargins left="0.25" right="0.25" top="0.75" bottom="0.75" header="0.3" footer="0.3"/>
  <pageSetup scale="75" orientation="landscape" r:id="rId1"/>
  <headerFooter scaleWithDoc="0" alignWithMargins="0">
    <oddFooter>&amp;LLast Updated: 10/16/2025&amp;CVs. 2026-2&amp;RBudget Form 5A</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P122"/>
  <sheetViews>
    <sheetView showGridLines="0" showRowColHeaders="0" showZeros="0" topLeftCell="A5" zoomScaleNormal="100" workbookViewId="0">
      <selection activeCell="E17" sqref="E17"/>
    </sheetView>
  </sheetViews>
  <sheetFormatPr defaultColWidth="9.140625" defaultRowHeight="15.75" customHeight="1" x14ac:dyDescent="0.2"/>
  <cols>
    <col min="1" max="1" width="4" style="135" customWidth="1"/>
    <col min="2" max="2" width="43.7109375" style="123" customWidth="1"/>
    <col min="3" max="3" width="6.7109375" style="128" customWidth="1"/>
    <col min="4" max="7" width="15.7109375" style="123" customWidth="1"/>
    <col min="8" max="17" width="6.7109375" style="123" customWidth="1"/>
    <col min="18" max="16384" width="9.140625" style="123"/>
  </cols>
  <sheetData>
    <row r="1" spans="1:16" s="121" customFormat="1" ht="21" customHeight="1" x14ac:dyDescent="0.25">
      <c r="A1" s="396" t="s">
        <v>11</v>
      </c>
      <c r="B1" s="430"/>
      <c r="C1" s="635"/>
      <c r="D1" s="636"/>
      <c r="E1" s="636"/>
      <c r="F1" s="636"/>
      <c r="G1" s="637"/>
      <c r="H1" s="120"/>
      <c r="I1" s="120"/>
      <c r="J1" s="120"/>
      <c r="K1" s="120"/>
      <c r="L1" s="120"/>
      <c r="M1" s="120"/>
    </row>
    <row r="2" spans="1:16" s="121" customFormat="1" ht="21" customHeight="1" x14ac:dyDescent="0.25">
      <c r="A2" s="398"/>
      <c r="B2" s="431"/>
      <c r="C2" s="638" t="s">
        <v>207</v>
      </c>
      <c r="D2" s="639"/>
      <c r="E2" s="639"/>
      <c r="F2" s="639"/>
      <c r="G2" s="640"/>
      <c r="H2" s="120"/>
      <c r="I2" s="120"/>
      <c r="J2" s="120"/>
      <c r="K2" s="120"/>
      <c r="L2" s="120"/>
      <c r="M2" s="120"/>
    </row>
    <row r="3" spans="1:16" ht="21" customHeight="1" x14ac:dyDescent="0.25">
      <c r="A3" s="122"/>
      <c r="C3" s="641" t="s">
        <v>208</v>
      </c>
      <c r="D3" s="642"/>
      <c r="E3" s="642"/>
      <c r="F3" s="642"/>
      <c r="G3" s="643"/>
      <c r="P3" s="124"/>
    </row>
    <row r="4" spans="1:16" s="59" customFormat="1" ht="21" customHeight="1" thickBot="1" x14ac:dyDescent="0.3">
      <c r="A4" s="24"/>
      <c r="C4" s="644" t="s">
        <v>209</v>
      </c>
      <c r="D4" s="645"/>
      <c r="E4" s="645"/>
      <c r="F4" s="645"/>
      <c r="G4" s="646"/>
      <c r="H4" s="125"/>
    </row>
    <row r="5" spans="1:16" s="59" customFormat="1" ht="16.5" customHeight="1" thickTop="1" thickBot="1" x14ac:dyDescent="0.3">
      <c r="A5" s="381" t="s">
        <v>210</v>
      </c>
      <c r="B5" s="382"/>
      <c r="C5" s="382"/>
      <c r="D5" s="382"/>
      <c r="E5" s="382"/>
      <c r="F5" s="382"/>
      <c r="G5" s="383"/>
      <c r="H5" s="125"/>
    </row>
    <row r="6" spans="1:16" s="59" customFormat="1" ht="9" customHeight="1" thickTop="1" thickBot="1" x14ac:dyDescent="0.3">
      <c r="A6" s="24"/>
      <c r="B6" s="125"/>
      <c r="C6" s="125"/>
      <c r="D6" s="125"/>
      <c r="E6" s="125"/>
      <c r="F6" s="125"/>
      <c r="G6" s="126"/>
      <c r="H6" s="125"/>
    </row>
    <row r="7" spans="1:16" ht="15.75" customHeight="1" x14ac:dyDescent="0.25">
      <c r="A7" s="623" t="s">
        <v>12</v>
      </c>
      <c r="B7" s="624"/>
      <c r="C7" s="625" t="str">
        <f>'FORM 1 REVENUE SUMMARY'!D1</f>
        <v xml:space="preserve">Sub recipient - </v>
      </c>
      <c r="D7" s="626"/>
      <c r="E7" s="626"/>
      <c r="F7" s="626"/>
      <c r="G7" s="627"/>
      <c r="P7" s="124"/>
    </row>
    <row r="8" spans="1:16" ht="15.75" customHeight="1" x14ac:dyDescent="0.25">
      <c r="A8" s="628" t="s">
        <v>211</v>
      </c>
      <c r="B8" s="629"/>
      <c r="C8" s="630">
        <f>+Budget!C15</f>
        <v>0</v>
      </c>
      <c r="D8" s="631"/>
      <c r="E8" s="631"/>
      <c r="F8" s="631"/>
      <c r="G8" s="632"/>
      <c r="P8" s="124"/>
    </row>
    <row r="9" spans="1:16" ht="15.75" customHeight="1" x14ac:dyDescent="0.25">
      <c r="A9" s="628" t="s">
        <v>212</v>
      </c>
      <c r="B9" s="629"/>
      <c r="C9" s="617" t="s">
        <v>213</v>
      </c>
      <c r="D9" s="618"/>
      <c r="E9" s="618"/>
      <c r="F9" s="618"/>
      <c r="G9" s="619"/>
      <c r="P9" s="124"/>
    </row>
    <row r="10" spans="1:16" ht="15.75" customHeight="1" x14ac:dyDescent="0.25">
      <c r="A10" s="633" t="s">
        <v>16</v>
      </c>
      <c r="B10" s="634"/>
      <c r="C10" s="617" t="str">
        <f>'FORM 1 REVENUE SUMMARY'!D5</f>
        <v>COM-27-0826</v>
      </c>
      <c r="D10" s="618"/>
      <c r="E10" s="618"/>
      <c r="F10" s="618"/>
      <c r="G10" s="619"/>
      <c r="P10" s="124"/>
    </row>
    <row r="11" spans="1:16" ht="15.75" customHeight="1" x14ac:dyDescent="0.25">
      <c r="A11" s="633" t="s">
        <v>214</v>
      </c>
      <c r="B11" s="634"/>
      <c r="C11" s="620">
        <f>'FORM 1 REVENUE SUMMARY'!D3</f>
        <v>46296</v>
      </c>
      <c r="D11" s="621"/>
      <c r="E11" s="621"/>
      <c r="F11" s="621"/>
      <c r="G11" s="622"/>
      <c r="P11" s="124"/>
    </row>
    <row r="12" spans="1:16" ht="15.75" customHeight="1" x14ac:dyDescent="0.25">
      <c r="A12" s="633" t="s">
        <v>215</v>
      </c>
      <c r="B12" s="634"/>
      <c r="C12" s="620">
        <v>46660</v>
      </c>
      <c r="D12" s="621"/>
      <c r="E12" s="621"/>
      <c r="F12" s="621"/>
      <c r="G12" s="622"/>
      <c r="P12" s="124"/>
    </row>
    <row r="13" spans="1:16" ht="15.75" customHeight="1" x14ac:dyDescent="0.25">
      <c r="A13" s="628" t="s">
        <v>216</v>
      </c>
      <c r="B13" s="629"/>
      <c r="C13" s="684">
        <f>+'FORM 2 EXPENSE SUMMARY'!D46-'FORM 1 REVENUE SUMMARY'!D25</f>
        <v>0</v>
      </c>
      <c r="D13" s="685"/>
      <c r="E13" s="685"/>
      <c r="F13" s="685"/>
      <c r="G13" s="686"/>
      <c r="P13" s="124"/>
    </row>
    <row r="14" spans="1:16" ht="15.75" customHeight="1" thickBot="1" x14ac:dyDescent="0.3">
      <c r="A14" s="682" t="s">
        <v>13</v>
      </c>
      <c r="B14" s="683"/>
      <c r="C14" s="679" t="str">
        <f>+'FORM 1 REVENUE SUMMARY'!D2</f>
        <v>Rural Health Transformation Program - Population Health</v>
      </c>
      <c r="D14" s="680"/>
      <c r="E14" s="680"/>
      <c r="F14" s="680"/>
      <c r="G14" s="681"/>
      <c r="P14" s="124"/>
    </row>
    <row r="15" spans="1:16" ht="9" customHeight="1" thickBot="1" x14ac:dyDescent="0.3">
      <c r="A15" s="122"/>
      <c r="B15" s="127"/>
      <c r="G15" s="129"/>
    </row>
    <row r="16" spans="1:16" s="128" customFormat="1" ht="15.75" customHeight="1" thickBot="1" x14ac:dyDescent="0.3">
      <c r="A16" s="130"/>
      <c r="B16" s="669" t="s">
        <v>217</v>
      </c>
      <c r="C16" s="693"/>
      <c r="D16" s="670"/>
      <c r="E16" s="440"/>
      <c r="F16" s="409"/>
      <c r="G16" s="410"/>
      <c r="I16" s="131"/>
      <c r="J16" s="131"/>
      <c r="K16" s="131"/>
      <c r="L16" s="131"/>
      <c r="M16" s="131"/>
    </row>
    <row r="17" spans="1:14" s="128" customFormat="1" ht="15.75" customHeight="1" thickBot="1" x14ac:dyDescent="0.3">
      <c r="A17" s="130"/>
      <c r="B17" s="694"/>
      <c r="C17" s="694"/>
      <c r="D17" s="695"/>
      <c r="E17" s="40" t="s">
        <v>218</v>
      </c>
      <c r="F17" s="132" t="s">
        <v>219</v>
      </c>
      <c r="G17" s="132" t="s">
        <v>220</v>
      </c>
      <c r="I17" s="131"/>
      <c r="J17" s="131"/>
      <c r="K17" s="131"/>
      <c r="L17" s="131"/>
      <c r="M17" s="131"/>
    </row>
    <row r="18" spans="1:14" ht="15.75" customHeight="1" thickBot="1" x14ac:dyDescent="0.25">
      <c r="A18" s="284">
        <v>1</v>
      </c>
      <c r="B18" s="668" t="s">
        <v>221</v>
      </c>
      <c r="C18" s="696"/>
      <c r="D18" s="697"/>
      <c r="E18" s="285">
        <f>C13</f>
        <v>0</v>
      </c>
      <c r="F18" s="285">
        <f>E18</f>
        <v>0</v>
      </c>
      <c r="G18" s="171">
        <f>SUM(E18-F18)</f>
        <v>0</v>
      </c>
      <c r="J18" s="320"/>
      <c r="K18" s="320"/>
      <c r="L18" s="320"/>
      <c r="N18" s="320"/>
    </row>
    <row r="19" spans="1:14" s="23" customFormat="1" ht="7.5" customHeight="1" thickBot="1" x14ac:dyDescent="0.25">
      <c r="A19" s="400"/>
      <c r="B19" s="422"/>
      <c r="C19" s="422"/>
      <c r="D19" s="422"/>
      <c r="E19" s="422"/>
      <c r="F19" s="422"/>
      <c r="G19" s="423"/>
    </row>
    <row r="20" spans="1:14" ht="15.75" customHeight="1" thickBot="1" x14ac:dyDescent="0.3">
      <c r="A20" s="133"/>
      <c r="B20" s="669" t="s">
        <v>222</v>
      </c>
      <c r="C20" s="693"/>
      <c r="D20" s="670"/>
      <c r="E20" s="440"/>
      <c r="F20" s="409"/>
      <c r="G20" s="410"/>
    </row>
    <row r="21" spans="1:14" ht="15.75" customHeight="1" x14ac:dyDescent="0.2">
      <c r="A21" s="284">
        <v>2</v>
      </c>
      <c r="B21" s="690"/>
      <c r="C21" s="691"/>
      <c r="D21" s="692"/>
      <c r="E21" s="315"/>
      <c r="F21" s="315"/>
      <c r="G21" s="171">
        <f>SUM(E21-F21)</f>
        <v>0</v>
      </c>
    </row>
    <row r="22" spans="1:14" ht="15.75" customHeight="1" x14ac:dyDescent="0.2">
      <c r="A22" s="284">
        <v>3</v>
      </c>
      <c r="B22" s="687"/>
      <c r="C22" s="688"/>
      <c r="D22" s="689"/>
      <c r="E22" s="315"/>
      <c r="F22" s="315"/>
      <c r="G22" s="171">
        <f t="shared" ref="G22:G27" si="0">SUM(E22-F22)</f>
        <v>0</v>
      </c>
      <c r="J22" s="320"/>
    </row>
    <row r="23" spans="1:14" ht="15.75" customHeight="1" x14ac:dyDescent="0.2">
      <c r="A23" s="284">
        <v>4</v>
      </c>
      <c r="B23" s="687"/>
      <c r="C23" s="688"/>
      <c r="D23" s="689"/>
      <c r="E23" s="315"/>
      <c r="F23" s="315"/>
      <c r="G23" s="171">
        <f t="shared" si="0"/>
        <v>0</v>
      </c>
      <c r="J23" s="320"/>
    </row>
    <row r="24" spans="1:14" ht="15.75" customHeight="1" x14ac:dyDescent="0.2">
      <c r="A24" s="284">
        <v>5</v>
      </c>
      <c r="B24" s="687"/>
      <c r="C24" s="688"/>
      <c r="D24" s="689"/>
      <c r="E24" s="315"/>
      <c r="F24" s="315"/>
      <c r="G24" s="171">
        <f t="shared" si="0"/>
        <v>0</v>
      </c>
      <c r="J24" s="320"/>
      <c r="K24" s="320"/>
      <c r="L24" s="320"/>
      <c r="N24" s="320"/>
    </row>
    <row r="25" spans="1:14" ht="15.75" customHeight="1" x14ac:dyDescent="0.2">
      <c r="A25" s="284">
        <v>6</v>
      </c>
      <c r="B25" s="687"/>
      <c r="C25" s="688"/>
      <c r="D25" s="689"/>
      <c r="E25" s="315"/>
      <c r="F25" s="315"/>
      <c r="G25" s="171">
        <f t="shared" si="0"/>
        <v>0</v>
      </c>
      <c r="J25" s="320"/>
      <c r="K25" s="320"/>
      <c r="L25" s="320"/>
      <c r="N25" s="320"/>
    </row>
    <row r="26" spans="1:14" ht="15.75" customHeight="1" x14ac:dyDescent="0.2">
      <c r="A26" s="284">
        <v>7</v>
      </c>
      <c r="B26" s="687"/>
      <c r="C26" s="688"/>
      <c r="D26" s="689"/>
      <c r="E26" s="315"/>
      <c r="F26" s="315"/>
      <c r="G26" s="171">
        <f t="shared" si="0"/>
        <v>0</v>
      </c>
      <c r="J26" s="320"/>
      <c r="K26" s="320"/>
      <c r="L26" s="320"/>
      <c r="N26" s="320"/>
    </row>
    <row r="27" spans="1:14" ht="15.75" customHeight="1" thickBot="1" x14ac:dyDescent="0.25">
      <c r="A27" s="284">
        <v>8</v>
      </c>
      <c r="B27" s="658"/>
      <c r="C27" s="659"/>
      <c r="D27" s="660"/>
      <c r="E27" s="286"/>
      <c r="F27" s="286"/>
      <c r="G27" s="172">
        <f t="shared" si="0"/>
        <v>0</v>
      </c>
      <c r="J27" s="320"/>
      <c r="K27" s="320"/>
      <c r="L27" s="320"/>
      <c r="N27" s="320"/>
    </row>
    <row r="28" spans="1:14" ht="15.75" customHeight="1" thickBot="1" x14ac:dyDescent="0.3">
      <c r="A28" s="133">
        <v>9</v>
      </c>
      <c r="B28" s="661" t="s">
        <v>223</v>
      </c>
      <c r="C28" s="662"/>
      <c r="D28" s="663"/>
      <c r="E28" s="287">
        <f>SUM(E21:E27)</f>
        <v>0</v>
      </c>
      <c r="F28" s="287">
        <f>SUM(F21:F27)</f>
        <v>0</v>
      </c>
      <c r="G28" s="287">
        <f>SUM(G21:G27)</f>
        <v>0</v>
      </c>
      <c r="J28" s="320"/>
      <c r="K28" s="320"/>
      <c r="L28" s="320"/>
      <c r="N28" s="320"/>
    </row>
    <row r="29" spans="1:14" ht="15.75" customHeight="1" thickBot="1" x14ac:dyDescent="0.3">
      <c r="A29" s="133">
        <v>10</v>
      </c>
      <c r="B29" s="661" t="s">
        <v>224</v>
      </c>
      <c r="C29" s="662"/>
      <c r="D29" s="663"/>
      <c r="E29" s="288">
        <f>SUM(E18-E28)</f>
        <v>0</v>
      </c>
      <c r="F29" s="287">
        <f>SUM(F18-F28)</f>
        <v>0</v>
      </c>
      <c r="G29" s="287">
        <f>SUM(G18-G28)</f>
        <v>0</v>
      </c>
    </row>
    <row r="30" spans="1:14" s="23" customFormat="1" ht="7.5" customHeight="1" thickBot="1" x14ac:dyDescent="0.25">
      <c r="A30" s="400"/>
      <c r="B30" s="422"/>
      <c r="C30" s="422"/>
      <c r="D30" s="422"/>
      <c r="E30" s="422"/>
      <c r="F30" s="422"/>
      <c r="G30" s="423"/>
    </row>
    <row r="31" spans="1:14" ht="15.75" customHeight="1" thickBot="1" x14ac:dyDescent="0.3">
      <c r="A31" s="133"/>
      <c r="B31" s="669" t="s">
        <v>225</v>
      </c>
      <c r="C31" s="670"/>
      <c r="D31" s="440"/>
      <c r="E31" s="409"/>
      <c r="F31" s="409"/>
      <c r="G31" s="410"/>
      <c r="H31" s="128"/>
      <c r="I31" s="128"/>
      <c r="J31" s="131"/>
      <c r="K31" s="131"/>
      <c r="L31" s="131"/>
      <c r="M31" s="131"/>
      <c r="N31" s="131"/>
    </row>
    <row r="32" spans="1:14" ht="15.75" customHeight="1" thickBot="1" x14ac:dyDescent="0.25">
      <c r="A32" s="289"/>
      <c r="B32" s="673"/>
      <c r="C32" s="674"/>
      <c r="D32" s="40" t="s">
        <v>226</v>
      </c>
      <c r="E32" s="132" t="s">
        <v>218</v>
      </c>
      <c r="F32" s="132" t="s">
        <v>219</v>
      </c>
      <c r="G32" s="132" t="s">
        <v>220</v>
      </c>
      <c r="H32" s="128"/>
    </row>
    <row r="33" spans="1:16" ht="15.75" customHeight="1" x14ac:dyDescent="0.2">
      <c r="A33" s="284">
        <v>11</v>
      </c>
      <c r="B33" s="675" t="s">
        <v>227</v>
      </c>
      <c r="C33" s="676"/>
      <c r="D33" s="290" t="e">
        <f>SUM(E33/$E$37)</f>
        <v>#DIV/0!</v>
      </c>
      <c r="E33" s="291"/>
      <c r="F33" s="291"/>
      <c r="G33" s="171">
        <f>SUM(E33-F33)</f>
        <v>0</v>
      </c>
    </row>
    <row r="34" spans="1:16" ht="15.75" customHeight="1" x14ac:dyDescent="0.2">
      <c r="A34" s="284">
        <v>12</v>
      </c>
      <c r="B34" s="677" t="s">
        <v>228</v>
      </c>
      <c r="C34" s="678"/>
      <c r="D34" s="290" t="e">
        <f>SUM(E34/$E$37)</f>
        <v>#DIV/0!</v>
      </c>
      <c r="E34" s="291">
        <f>E18</f>
        <v>0</v>
      </c>
      <c r="F34" s="291">
        <f>F18</f>
        <v>0</v>
      </c>
      <c r="G34" s="171">
        <f>SUM(E34-F34)</f>
        <v>0</v>
      </c>
    </row>
    <row r="35" spans="1:16" ht="15.75" customHeight="1" x14ac:dyDescent="0.2">
      <c r="A35" s="284">
        <v>13</v>
      </c>
      <c r="B35" s="321" t="s">
        <v>229</v>
      </c>
      <c r="C35" s="322"/>
      <c r="D35" s="290" t="e">
        <f>SUM(E35/$E$37)</f>
        <v>#DIV/0!</v>
      </c>
      <c r="E35" s="291">
        <f>+'FORM 1 REVENUE SUMMARY'!D25</f>
        <v>0</v>
      </c>
      <c r="F35" s="291">
        <f>+E35</f>
        <v>0</v>
      </c>
      <c r="G35" s="171">
        <f>SUM(E35-F35)</f>
        <v>0</v>
      </c>
    </row>
    <row r="36" spans="1:16" ht="15.75" customHeight="1" thickBot="1" x14ac:dyDescent="0.25">
      <c r="A36" s="284">
        <v>14</v>
      </c>
      <c r="B36" s="671" t="s">
        <v>230</v>
      </c>
      <c r="C36" s="672"/>
      <c r="D36" s="292" t="e">
        <f>SUM(E36/$E$37)</f>
        <v>#DIV/0!</v>
      </c>
      <c r="E36" s="291"/>
      <c r="F36" s="291"/>
      <c r="G36" s="172">
        <f>SUM(E36-F36)</f>
        <v>0</v>
      </c>
    </row>
    <row r="37" spans="1:16" ht="15.75" customHeight="1" thickBot="1" x14ac:dyDescent="0.3">
      <c r="A37" s="134">
        <v>15</v>
      </c>
      <c r="B37" s="661" t="s">
        <v>34</v>
      </c>
      <c r="C37" s="663"/>
      <c r="D37" s="293" t="e">
        <f>SUM(E37/$E$37)</f>
        <v>#DIV/0!</v>
      </c>
      <c r="E37" s="287">
        <f>SUM(E33:E36)</f>
        <v>0</v>
      </c>
      <c r="F37" s="287">
        <f>SUM(F33:F36)</f>
        <v>0</v>
      </c>
      <c r="G37" s="287">
        <f>SUM(G33:G36)</f>
        <v>0</v>
      </c>
    </row>
    <row r="38" spans="1:16" s="23" customFormat="1" ht="7.5" customHeight="1" thickBot="1" x14ac:dyDescent="0.25">
      <c r="A38" s="400"/>
      <c r="B38" s="422"/>
      <c r="C38" s="422"/>
      <c r="D38" s="422"/>
      <c r="E38" s="422"/>
      <c r="F38" s="422"/>
      <c r="G38" s="423"/>
    </row>
    <row r="39" spans="1:16" ht="15.75" customHeight="1" thickBot="1" x14ac:dyDescent="0.3">
      <c r="A39" s="667"/>
      <c r="B39" s="664" t="s">
        <v>231</v>
      </c>
      <c r="C39" s="665"/>
      <c r="D39" s="665"/>
      <c r="E39" s="665"/>
      <c r="F39" s="665"/>
      <c r="G39" s="666"/>
      <c r="H39" s="128"/>
      <c r="I39" s="128"/>
      <c r="J39" s="131"/>
      <c r="K39" s="131"/>
      <c r="L39" s="131"/>
      <c r="M39" s="131"/>
      <c r="N39" s="131"/>
    </row>
    <row r="40" spans="1:16" ht="15.75" customHeight="1" x14ac:dyDescent="0.2">
      <c r="A40" s="667"/>
      <c r="B40" s="647"/>
      <c r="C40" s="648"/>
      <c r="D40" s="648"/>
      <c r="E40" s="648"/>
      <c r="F40" s="648"/>
      <c r="G40" s="649"/>
    </row>
    <row r="41" spans="1:16" ht="15.75" customHeight="1" x14ac:dyDescent="0.2">
      <c r="A41" s="667"/>
      <c r="B41" s="650"/>
      <c r="C41" s="651"/>
      <c r="D41" s="651"/>
      <c r="E41" s="651"/>
      <c r="F41" s="651"/>
      <c r="G41" s="652"/>
    </row>
    <row r="42" spans="1:16" ht="15.75" customHeight="1" x14ac:dyDescent="0.2">
      <c r="A42" s="667"/>
      <c r="B42" s="650"/>
      <c r="C42" s="651"/>
      <c r="D42" s="651"/>
      <c r="E42" s="651"/>
      <c r="F42" s="651"/>
      <c r="G42" s="652"/>
      <c r="H42" s="320"/>
      <c r="I42" s="320"/>
      <c r="J42" s="320"/>
      <c r="K42" s="320"/>
    </row>
    <row r="43" spans="1:16" s="128" customFormat="1" ht="15.75" customHeight="1" x14ac:dyDescent="0.2">
      <c r="A43" s="667"/>
      <c r="B43" s="650"/>
      <c r="C43" s="651"/>
      <c r="D43" s="651"/>
      <c r="E43" s="651"/>
      <c r="F43" s="651"/>
      <c r="G43" s="652"/>
      <c r="P43" s="123"/>
    </row>
    <row r="44" spans="1:16" ht="15.75" customHeight="1" thickBot="1" x14ac:dyDescent="0.25">
      <c r="A44" s="668"/>
      <c r="B44" s="653"/>
      <c r="C44" s="654"/>
      <c r="D44" s="654"/>
      <c r="E44" s="654"/>
      <c r="F44" s="654"/>
      <c r="G44" s="655"/>
      <c r="H44" s="320"/>
      <c r="I44" s="320"/>
      <c r="J44" s="320"/>
      <c r="K44" s="320"/>
    </row>
    <row r="45" spans="1:16" ht="15.75" customHeight="1" x14ac:dyDescent="0.2">
      <c r="B45" s="320"/>
      <c r="C45" s="136"/>
      <c r="D45" s="320"/>
      <c r="E45" s="320"/>
      <c r="F45" s="320"/>
      <c r="G45" s="320"/>
      <c r="H45" s="320"/>
      <c r="I45" s="320"/>
      <c r="J45" s="320"/>
      <c r="K45" s="656"/>
      <c r="L45" s="657"/>
      <c r="M45" s="657"/>
      <c r="P45" s="128"/>
    </row>
    <row r="46" spans="1:16" ht="15.75" customHeight="1" x14ac:dyDescent="0.2">
      <c r="B46" s="320"/>
      <c r="C46" s="136"/>
      <c r="D46" s="320"/>
      <c r="E46" s="320"/>
      <c r="F46" s="320"/>
      <c r="G46" s="320"/>
      <c r="H46" s="320"/>
      <c r="I46" s="320"/>
      <c r="J46" s="320"/>
      <c r="K46" s="320"/>
    </row>
    <row r="47" spans="1:16" ht="15.75" customHeight="1" x14ac:dyDescent="0.2">
      <c r="B47" s="320"/>
      <c r="C47" s="136"/>
      <c r="D47" s="320"/>
      <c r="E47" s="320"/>
      <c r="F47" s="320"/>
      <c r="G47" s="320"/>
      <c r="H47" s="320"/>
      <c r="I47" s="320"/>
      <c r="J47" s="320"/>
      <c r="K47" s="320"/>
    </row>
    <row r="48" spans="1:16" ht="15.75" customHeight="1" x14ac:dyDescent="0.2">
      <c r="B48" s="320"/>
      <c r="C48" s="136"/>
      <c r="D48" s="320"/>
      <c r="E48" s="320"/>
      <c r="F48" s="320"/>
      <c r="G48" s="320"/>
      <c r="H48" s="320"/>
      <c r="I48" s="320"/>
      <c r="J48" s="320"/>
      <c r="K48" s="320"/>
    </row>
    <row r="49" spans="2:11" ht="15.75" customHeight="1" x14ac:dyDescent="0.2">
      <c r="B49" s="320"/>
      <c r="C49" s="136"/>
      <c r="D49" s="320"/>
      <c r="E49" s="320"/>
      <c r="F49" s="320"/>
      <c r="G49" s="320"/>
      <c r="H49" s="320"/>
      <c r="I49" s="320"/>
      <c r="J49" s="320"/>
      <c r="K49" s="320"/>
    </row>
    <row r="50" spans="2:11" ht="15.75" customHeight="1" x14ac:dyDescent="0.2">
      <c r="B50" s="320"/>
      <c r="C50" s="136"/>
      <c r="D50" s="320"/>
      <c r="E50" s="320"/>
      <c r="F50" s="320"/>
      <c r="G50" s="320"/>
      <c r="H50" s="320"/>
      <c r="I50" s="320"/>
      <c r="J50" s="320"/>
      <c r="K50" s="320"/>
    </row>
    <row r="51" spans="2:11" ht="15.75" customHeight="1" x14ac:dyDescent="0.2">
      <c r="B51" s="320"/>
      <c r="C51" s="136"/>
      <c r="D51" s="320"/>
      <c r="E51" s="320"/>
      <c r="F51" s="320"/>
      <c r="G51" s="320"/>
      <c r="H51" s="320"/>
      <c r="I51" s="320"/>
      <c r="J51" s="320"/>
      <c r="K51" s="320"/>
    </row>
    <row r="52" spans="2:11" ht="15.75" customHeight="1" x14ac:dyDescent="0.2">
      <c r="B52" s="320"/>
      <c r="C52" s="136"/>
      <c r="D52" s="320"/>
      <c r="E52" s="320"/>
      <c r="F52" s="320"/>
      <c r="G52" s="320"/>
      <c r="H52" s="320"/>
      <c r="I52" s="320"/>
      <c r="J52" s="320"/>
      <c r="K52" s="320"/>
    </row>
    <row r="53" spans="2:11" ht="15.75" customHeight="1" x14ac:dyDescent="0.2">
      <c r="B53" s="320"/>
      <c r="C53" s="136"/>
      <c r="D53" s="320"/>
      <c r="E53" s="320"/>
      <c r="F53" s="320"/>
      <c r="G53" s="320"/>
      <c r="H53" s="320"/>
      <c r="I53" s="320"/>
      <c r="J53" s="320"/>
      <c r="K53" s="320"/>
    </row>
    <row r="54" spans="2:11" ht="15.75" customHeight="1" x14ac:dyDescent="0.2">
      <c r="B54" s="320"/>
      <c r="C54" s="136"/>
      <c r="D54" s="320"/>
      <c r="E54" s="320"/>
      <c r="F54" s="320"/>
      <c r="G54" s="320"/>
      <c r="H54" s="320"/>
      <c r="I54" s="320"/>
      <c r="J54" s="320"/>
      <c r="K54" s="320"/>
    </row>
    <row r="55" spans="2:11" ht="15.75" customHeight="1" x14ac:dyDescent="0.2">
      <c r="B55" s="320"/>
      <c r="C55" s="136"/>
      <c r="D55" s="320"/>
      <c r="E55" s="320"/>
      <c r="F55" s="320"/>
      <c r="G55" s="320"/>
      <c r="H55" s="320"/>
      <c r="I55" s="320"/>
      <c r="J55" s="320"/>
      <c r="K55" s="320"/>
    </row>
    <row r="56" spans="2:11" ht="15.75" customHeight="1" x14ac:dyDescent="0.2">
      <c r="B56" s="320"/>
      <c r="C56" s="136"/>
      <c r="D56" s="320"/>
      <c r="E56" s="320"/>
      <c r="F56" s="320"/>
      <c r="G56" s="320"/>
      <c r="H56" s="320"/>
      <c r="I56" s="320"/>
      <c r="J56" s="320"/>
      <c r="K56" s="320"/>
    </row>
    <row r="57" spans="2:11" ht="15.75" customHeight="1" x14ac:dyDescent="0.2">
      <c r="B57" s="320"/>
      <c r="C57" s="136"/>
      <c r="D57" s="320"/>
      <c r="E57" s="320"/>
      <c r="F57" s="320"/>
      <c r="G57" s="320"/>
      <c r="H57" s="320"/>
      <c r="I57" s="320"/>
      <c r="J57" s="320"/>
      <c r="K57" s="320"/>
    </row>
    <row r="58" spans="2:11" ht="15.75" customHeight="1" x14ac:dyDescent="0.2">
      <c r="B58" s="320"/>
      <c r="C58" s="136"/>
      <c r="D58" s="320"/>
      <c r="E58" s="320"/>
      <c r="F58" s="320"/>
      <c r="G58" s="320"/>
      <c r="H58" s="320"/>
      <c r="I58" s="320"/>
      <c r="J58" s="320"/>
      <c r="K58" s="320"/>
    </row>
    <row r="59" spans="2:11" ht="15.75" customHeight="1" x14ac:dyDescent="0.2">
      <c r="B59" s="320"/>
      <c r="C59" s="136"/>
      <c r="D59" s="320"/>
      <c r="E59" s="320"/>
      <c r="F59" s="320"/>
      <c r="G59" s="320"/>
      <c r="H59" s="320"/>
      <c r="I59" s="320"/>
      <c r="J59" s="320"/>
      <c r="K59" s="320"/>
    </row>
    <row r="60" spans="2:11" ht="15.75" customHeight="1" x14ac:dyDescent="0.2">
      <c r="B60" s="320"/>
      <c r="C60" s="136"/>
      <c r="D60" s="320"/>
      <c r="E60" s="320"/>
      <c r="F60" s="320"/>
      <c r="G60" s="320"/>
      <c r="H60" s="320"/>
      <c r="I60" s="320"/>
      <c r="J60" s="320"/>
      <c r="K60" s="320"/>
    </row>
    <row r="61" spans="2:11" ht="15.75" customHeight="1" x14ac:dyDescent="0.2">
      <c r="B61" s="320"/>
      <c r="C61" s="136"/>
      <c r="D61" s="320"/>
      <c r="E61" s="320"/>
      <c r="F61" s="320"/>
      <c r="G61" s="320"/>
      <c r="H61" s="320"/>
      <c r="I61" s="320"/>
      <c r="J61" s="320"/>
      <c r="K61" s="320"/>
    </row>
    <row r="62" spans="2:11" ht="15.75" customHeight="1" x14ac:dyDescent="0.2">
      <c r="B62" s="320"/>
      <c r="C62" s="136"/>
      <c r="D62" s="320"/>
      <c r="E62" s="320"/>
      <c r="F62" s="320"/>
      <c r="G62" s="320"/>
      <c r="H62" s="320"/>
      <c r="I62" s="320"/>
      <c r="J62" s="320"/>
      <c r="K62" s="320"/>
    </row>
    <row r="63" spans="2:11" ht="15.75" customHeight="1" x14ac:dyDescent="0.2">
      <c r="B63" s="320"/>
      <c r="C63" s="136"/>
      <c r="D63" s="320"/>
      <c r="E63" s="320"/>
      <c r="F63" s="320"/>
      <c r="G63" s="320"/>
      <c r="H63" s="320"/>
      <c r="I63" s="320"/>
      <c r="J63" s="320"/>
      <c r="K63" s="320"/>
    </row>
    <row r="64" spans="2:11" ht="15.75" customHeight="1" x14ac:dyDescent="0.2">
      <c r="B64" s="320"/>
      <c r="C64" s="136"/>
      <c r="D64" s="320"/>
      <c r="E64" s="320"/>
      <c r="F64" s="320"/>
      <c r="G64" s="320"/>
      <c r="H64" s="320"/>
      <c r="I64" s="320"/>
      <c r="J64" s="320"/>
      <c r="K64" s="320"/>
    </row>
    <row r="65" spans="2:11" ht="15.75" customHeight="1" x14ac:dyDescent="0.2">
      <c r="B65" s="320"/>
      <c r="C65" s="136"/>
      <c r="D65" s="320"/>
      <c r="E65" s="320"/>
      <c r="F65" s="320"/>
      <c r="G65" s="320"/>
      <c r="H65" s="320"/>
      <c r="I65" s="320"/>
      <c r="J65" s="320"/>
      <c r="K65" s="320"/>
    </row>
    <row r="66" spans="2:11" ht="15.75" customHeight="1" x14ac:dyDescent="0.2">
      <c r="B66" s="320"/>
      <c r="C66" s="136"/>
      <c r="D66" s="320"/>
      <c r="E66" s="320"/>
      <c r="F66" s="320"/>
      <c r="G66" s="320"/>
      <c r="H66" s="320"/>
      <c r="I66" s="320"/>
      <c r="J66" s="320"/>
      <c r="K66" s="320"/>
    </row>
    <row r="67" spans="2:11" ht="15.75" customHeight="1" x14ac:dyDescent="0.2">
      <c r="B67" s="320"/>
      <c r="C67" s="136"/>
      <c r="D67" s="320"/>
      <c r="E67" s="320"/>
      <c r="F67" s="320"/>
      <c r="G67" s="320"/>
      <c r="H67" s="320"/>
      <c r="I67" s="320"/>
      <c r="J67" s="320"/>
      <c r="K67" s="320"/>
    </row>
    <row r="68" spans="2:11" ht="15.75" customHeight="1" x14ac:dyDescent="0.2">
      <c r="B68" s="320"/>
      <c r="C68" s="136"/>
      <c r="D68" s="320"/>
      <c r="E68" s="320"/>
      <c r="F68" s="320"/>
      <c r="G68" s="320"/>
      <c r="H68" s="320"/>
      <c r="I68" s="320"/>
      <c r="J68" s="320"/>
      <c r="K68" s="320"/>
    </row>
    <row r="69" spans="2:11" ht="15.75" customHeight="1" x14ac:dyDescent="0.2">
      <c r="B69" s="320"/>
      <c r="C69" s="136"/>
      <c r="D69" s="320"/>
      <c r="E69" s="320"/>
      <c r="F69" s="320"/>
      <c r="G69" s="320"/>
      <c r="H69" s="320"/>
      <c r="I69" s="320"/>
      <c r="J69" s="320"/>
      <c r="K69" s="320"/>
    </row>
    <row r="70" spans="2:11" ht="15.75" customHeight="1" x14ac:dyDescent="0.2">
      <c r="B70" s="320"/>
      <c r="C70" s="136"/>
      <c r="D70" s="320"/>
      <c r="E70" s="320"/>
      <c r="F70" s="320"/>
      <c r="G70" s="320"/>
      <c r="H70" s="320"/>
      <c r="I70" s="320"/>
      <c r="J70" s="320"/>
      <c r="K70" s="320"/>
    </row>
    <row r="71" spans="2:11" ht="15.75" customHeight="1" x14ac:dyDescent="0.2">
      <c r="B71" s="320"/>
      <c r="C71" s="136"/>
      <c r="D71" s="320"/>
      <c r="E71" s="320"/>
      <c r="F71" s="320"/>
      <c r="G71" s="320"/>
      <c r="H71" s="320"/>
      <c r="I71" s="320"/>
      <c r="J71" s="320"/>
      <c r="K71" s="320"/>
    </row>
    <row r="72" spans="2:11" ht="15.75" customHeight="1" x14ac:dyDescent="0.2">
      <c r="B72" s="320"/>
      <c r="C72" s="136"/>
      <c r="D72" s="320"/>
      <c r="E72" s="320"/>
      <c r="F72" s="320"/>
      <c r="G72" s="320"/>
      <c r="H72" s="320"/>
      <c r="I72" s="320"/>
      <c r="J72" s="320"/>
      <c r="K72" s="320"/>
    </row>
    <row r="73" spans="2:11" ht="15.75" customHeight="1" x14ac:dyDescent="0.2">
      <c r="B73" s="320"/>
      <c r="C73" s="136"/>
      <c r="D73" s="320"/>
      <c r="E73" s="320"/>
      <c r="F73" s="320"/>
      <c r="G73" s="320"/>
      <c r="H73" s="320"/>
      <c r="I73" s="320"/>
      <c r="J73" s="320"/>
      <c r="K73" s="320"/>
    </row>
    <row r="74" spans="2:11" ht="15.75" customHeight="1" x14ac:dyDescent="0.2">
      <c r="B74" s="320"/>
      <c r="C74" s="136"/>
      <c r="D74" s="320"/>
      <c r="E74" s="320"/>
      <c r="F74" s="320"/>
      <c r="G74" s="320"/>
      <c r="H74" s="320"/>
      <c r="I74" s="320"/>
      <c r="J74" s="320"/>
      <c r="K74" s="320"/>
    </row>
    <row r="75" spans="2:11" ht="15.75" customHeight="1" x14ac:dyDescent="0.2">
      <c r="B75" s="320"/>
      <c r="C75" s="136"/>
      <c r="D75" s="320"/>
      <c r="E75" s="320"/>
      <c r="F75" s="320"/>
      <c r="G75" s="320"/>
      <c r="H75" s="320"/>
      <c r="I75" s="320"/>
      <c r="J75" s="320"/>
      <c r="K75" s="320"/>
    </row>
    <row r="76" spans="2:11" ht="15.75" customHeight="1" x14ac:dyDescent="0.2">
      <c r="B76" s="320"/>
      <c r="C76" s="136"/>
      <c r="D76" s="320"/>
      <c r="E76" s="320"/>
      <c r="F76" s="320"/>
      <c r="G76" s="320"/>
      <c r="H76" s="320"/>
      <c r="I76" s="320"/>
      <c r="J76" s="320"/>
      <c r="K76" s="320"/>
    </row>
    <row r="77" spans="2:11" ht="15.75" customHeight="1" x14ac:dyDescent="0.2">
      <c r="B77" s="320"/>
      <c r="C77" s="136"/>
      <c r="D77" s="320"/>
      <c r="E77" s="320"/>
      <c r="F77" s="320"/>
      <c r="G77" s="320"/>
      <c r="H77" s="320"/>
      <c r="I77" s="320"/>
      <c r="J77" s="320"/>
      <c r="K77" s="320"/>
    </row>
    <row r="78" spans="2:11" ht="15.75" customHeight="1" x14ac:dyDescent="0.2">
      <c r="B78" s="320"/>
      <c r="C78" s="136"/>
      <c r="D78" s="320"/>
      <c r="E78" s="320"/>
      <c r="F78" s="320"/>
      <c r="G78" s="320"/>
      <c r="H78" s="320"/>
      <c r="I78" s="320"/>
      <c r="J78" s="320"/>
      <c r="K78" s="320"/>
    </row>
    <row r="79" spans="2:11" ht="15.75" customHeight="1" x14ac:dyDescent="0.2">
      <c r="B79" s="320"/>
      <c r="C79" s="136"/>
      <c r="D79" s="320"/>
      <c r="E79" s="320"/>
      <c r="F79" s="320"/>
      <c r="G79" s="320"/>
      <c r="H79" s="320"/>
      <c r="I79" s="320"/>
      <c r="J79" s="320"/>
      <c r="K79" s="320"/>
    </row>
    <row r="80" spans="2:11" ht="15.75" customHeight="1" x14ac:dyDescent="0.2">
      <c r="B80" s="320"/>
      <c r="C80" s="136"/>
      <c r="D80" s="320"/>
      <c r="E80" s="320"/>
      <c r="F80" s="320"/>
      <c r="G80" s="320"/>
      <c r="H80" s="320"/>
      <c r="I80" s="320"/>
      <c r="J80" s="320"/>
      <c r="K80" s="320"/>
    </row>
    <row r="81" spans="2:11" ht="15.75" customHeight="1" x14ac:dyDescent="0.2">
      <c r="B81" s="320"/>
      <c r="C81" s="136"/>
      <c r="D81" s="320"/>
      <c r="E81" s="320"/>
      <c r="F81" s="320"/>
      <c r="G81" s="320"/>
      <c r="H81" s="320"/>
      <c r="I81" s="320"/>
      <c r="J81" s="320"/>
      <c r="K81" s="320"/>
    </row>
    <row r="82" spans="2:11" ht="15.75" customHeight="1" x14ac:dyDescent="0.2">
      <c r="B82" s="320"/>
      <c r="C82" s="136"/>
      <c r="D82" s="320"/>
      <c r="E82" s="320"/>
      <c r="F82" s="320"/>
      <c r="G82" s="320"/>
      <c r="H82" s="320"/>
      <c r="I82" s="320"/>
      <c r="J82" s="320"/>
      <c r="K82" s="320"/>
    </row>
    <row r="83" spans="2:11" ht="15.75" customHeight="1" x14ac:dyDescent="0.2">
      <c r="B83" s="320"/>
      <c r="C83" s="136"/>
      <c r="D83" s="320"/>
      <c r="E83" s="320"/>
      <c r="F83" s="320"/>
      <c r="G83" s="320"/>
      <c r="H83" s="320"/>
      <c r="I83" s="320"/>
      <c r="J83" s="320"/>
      <c r="K83" s="320"/>
    </row>
    <row r="84" spans="2:11" ht="15.75" customHeight="1" x14ac:dyDescent="0.2">
      <c r="B84" s="320"/>
      <c r="C84" s="136"/>
      <c r="D84" s="320"/>
      <c r="E84" s="320"/>
      <c r="F84" s="320"/>
      <c r="G84" s="320"/>
      <c r="H84" s="320"/>
      <c r="I84" s="320"/>
      <c r="J84" s="320"/>
      <c r="K84" s="320"/>
    </row>
    <row r="85" spans="2:11" ht="15.75" customHeight="1" x14ac:dyDescent="0.2">
      <c r="B85" s="320"/>
      <c r="C85" s="136"/>
      <c r="D85" s="320"/>
      <c r="E85" s="320"/>
      <c r="F85" s="320"/>
      <c r="G85" s="320"/>
      <c r="H85" s="320"/>
      <c r="I85" s="320"/>
      <c r="J85" s="320"/>
      <c r="K85" s="320"/>
    </row>
    <row r="86" spans="2:11" ht="15.75" customHeight="1" x14ac:dyDescent="0.2">
      <c r="B86" s="320"/>
      <c r="C86" s="136"/>
      <c r="D86" s="320"/>
      <c r="E86" s="320"/>
      <c r="F86" s="320"/>
      <c r="G86" s="320"/>
      <c r="H86" s="320"/>
      <c r="I86" s="320"/>
      <c r="J86" s="320"/>
      <c r="K86" s="320"/>
    </row>
    <row r="87" spans="2:11" ht="15.75" customHeight="1" x14ac:dyDescent="0.2">
      <c r="B87" s="320"/>
      <c r="C87" s="136"/>
      <c r="D87" s="320"/>
      <c r="E87" s="320"/>
      <c r="F87" s="320"/>
      <c r="G87" s="320"/>
      <c r="H87" s="320"/>
      <c r="I87" s="320"/>
      <c r="J87" s="320"/>
      <c r="K87" s="320"/>
    </row>
    <row r="88" spans="2:11" ht="15.75" customHeight="1" x14ac:dyDescent="0.2">
      <c r="B88" s="320"/>
      <c r="C88" s="136"/>
      <c r="D88" s="320"/>
      <c r="E88" s="320"/>
      <c r="F88" s="320"/>
      <c r="G88" s="320"/>
      <c r="H88" s="320"/>
      <c r="I88" s="320"/>
      <c r="J88" s="320"/>
      <c r="K88" s="320"/>
    </row>
    <row r="89" spans="2:11" ht="15.75" customHeight="1" x14ac:dyDescent="0.2">
      <c r="B89" s="320"/>
      <c r="C89" s="136"/>
      <c r="D89" s="320"/>
      <c r="E89" s="320"/>
      <c r="F89" s="320"/>
      <c r="G89" s="320"/>
      <c r="H89" s="320"/>
      <c r="I89" s="320"/>
      <c r="J89" s="320"/>
      <c r="K89" s="320"/>
    </row>
    <row r="90" spans="2:11" ht="15.75" customHeight="1" x14ac:dyDescent="0.2">
      <c r="B90" s="320"/>
      <c r="C90" s="136"/>
      <c r="D90" s="320"/>
      <c r="E90" s="320"/>
      <c r="F90" s="320"/>
      <c r="G90" s="320"/>
      <c r="H90" s="320"/>
      <c r="I90" s="320"/>
      <c r="J90" s="320"/>
      <c r="K90" s="320"/>
    </row>
    <row r="91" spans="2:11" ht="15.75" customHeight="1" x14ac:dyDescent="0.2">
      <c r="B91" s="320"/>
      <c r="C91" s="136"/>
      <c r="D91" s="320"/>
      <c r="E91" s="320"/>
      <c r="F91" s="320"/>
      <c r="G91" s="320"/>
      <c r="H91" s="320"/>
      <c r="I91" s="320"/>
      <c r="J91" s="320"/>
      <c r="K91" s="320"/>
    </row>
    <row r="92" spans="2:11" ht="15.75" customHeight="1" x14ac:dyDescent="0.2">
      <c r="B92" s="320"/>
      <c r="C92" s="136"/>
      <c r="D92" s="320"/>
      <c r="E92" s="320"/>
      <c r="F92" s="320"/>
      <c r="G92" s="320"/>
      <c r="H92" s="320"/>
      <c r="I92" s="320"/>
      <c r="J92" s="320"/>
      <c r="K92" s="320"/>
    </row>
    <row r="93" spans="2:11" ht="15.75" customHeight="1" x14ac:dyDescent="0.2">
      <c r="B93" s="320"/>
      <c r="C93" s="136"/>
      <c r="D93" s="320"/>
      <c r="E93" s="320"/>
      <c r="F93" s="320"/>
      <c r="G93" s="320"/>
      <c r="H93" s="320"/>
      <c r="I93" s="320"/>
      <c r="J93" s="320"/>
      <c r="K93" s="320"/>
    </row>
    <row r="94" spans="2:11" ht="15.75" customHeight="1" x14ac:dyDescent="0.2">
      <c r="B94" s="320"/>
      <c r="C94" s="136"/>
      <c r="D94" s="320"/>
      <c r="E94" s="320"/>
      <c r="F94" s="320"/>
      <c r="G94" s="320"/>
      <c r="H94" s="320"/>
      <c r="I94" s="320"/>
      <c r="J94" s="320"/>
      <c r="K94" s="320"/>
    </row>
    <row r="95" spans="2:11" ht="15.75" customHeight="1" x14ac:dyDescent="0.2">
      <c r="B95" s="320"/>
      <c r="C95" s="136"/>
      <c r="D95" s="320"/>
      <c r="E95" s="320"/>
      <c r="F95" s="320"/>
      <c r="G95" s="320"/>
      <c r="H95" s="320"/>
      <c r="I95" s="320"/>
      <c r="J95" s="320"/>
      <c r="K95" s="320"/>
    </row>
    <row r="96" spans="2:11" ht="15.75" customHeight="1" x14ac:dyDescent="0.2">
      <c r="B96" s="320"/>
      <c r="C96" s="136"/>
      <c r="D96" s="320"/>
      <c r="E96" s="320"/>
      <c r="F96" s="320"/>
      <c r="G96" s="320"/>
      <c r="H96" s="320"/>
      <c r="I96" s="320"/>
      <c r="J96" s="320"/>
      <c r="K96" s="320"/>
    </row>
    <row r="97" spans="2:11" ht="15.75" customHeight="1" x14ac:dyDescent="0.2">
      <c r="B97" s="320"/>
      <c r="C97" s="136"/>
      <c r="D97" s="320"/>
      <c r="E97" s="320"/>
      <c r="F97" s="320"/>
      <c r="G97" s="320"/>
      <c r="H97" s="320"/>
      <c r="I97" s="320"/>
      <c r="J97" s="320"/>
      <c r="K97" s="320"/>
    </row>
    <row r="98" spans="2:11" ht="15.75" customHeight="1" x14ac:dyDescent="0.2">
      <c r="B98" s="320"/>
      <c r="C98" s="136"/>
      <c r="D98" s="320"/>
      <c r="E98" s="320"/>
      <c r="F98" s="320"/>
      <c r="G98" s="320"/>
      <c r="H98" s="320"/>
      <c r="I98" s="320"/>
      <c r="J98" s="320"/>
      <c r="K98" s="320"/>
    </row>
    <row r="99" spans="2:11" ht="15.75" customHeight="1" x14ac:dyDescent="0.2">
      <c r="B99" s="320"/>
      <c r="C99" s="136"/>
      <c r="D99" s="320"/>
      <c r="E99" s="320"/>
      <c r="F99" s="320"/>
      <c r="G99" s="320"/>
      <c r="H99" s="320"/>
      <c r="I99" s="320"/>
      <c r="J99" s="320"/>
      <c r="K99" s="320"/>
    </row>
    <row r="100" spans="2:11" ht="15.75" customHeight="1" x14ac:dyDescent="0.2">
      <c r="B100" s="320"/>
      <c r="C100" s="136"/>
      <c r="D100" s="320"/>
      <c r="E100" s="320"/>
      <c r="F100" s="320"/>
      <c r="G100" s="320"/>
      <c r="H100" s="320"/>
      <c r="I100" s="320"/>
      <c r="J100" s="320"/>
      <c r="K100" s="320"/>
    </row>
    <row r="101" spans="2:11" ht="15.75" customHeight="1" x14ac:dyDescent="0.2">
      <c r="B101" s="320"/>
      <c r="C101" s="136"/>
      <c r="D101" s="320"/>
      <c r="E101" s="320"/>
      <c r="F101" s="320"/>
      <c r="G101" s="320"/>
      <c r="H101" s="320"/>
      <c r="I101" s="320"/>
      <c r="J101" s="320"/>
      <c r="K101" s="320"/>
    </row>
    <row r="102" spans="2:11" ht="15.75" customHeight="1" x14ac:dyDescent="0.2">
      <c r="B102" s="320"/>
      <c r="C102" s="136"/>
      <c r="D102" s="320"/>
      <c r="E102" s="320"/>
      <c r="F102" s="320"/>
      <c r="G102" s="320"/>
      <c r="H102" s="320"/>
      <c r="I102" s="320"/>
      <c r="J102" s="320"/>
      <c r="K102" s="320"/>
    </row>
    <row r="103" spans="2:11" ht="15.75" customHeight="1" x14ac:dyDescent="0.2">
      <c r="B103" s="320"/>
      <c r="C103" s="136"/>
      <c r="D103" s="320"/>
      <c r="E103" s="320"/>
      <c r="F103" s="320"/>
      <c r="G103" s="320"/>
      <c r="H103" s="320"/>
      <c r="I103" s="320"/>
      <c r="J103" s="320"/>
      <c r="K103" s="320"/>
    </row>
    <row r="104" spans="2:11" ht="15.75" customHeight="1" x14ac:dyDescent="0.2">
      <c r="B104" s="320"/>
      <c r="C104" s="136"/>
      <c r="D104" s="320"/>
      <c r="E104" s="320"/>
      <c r="F104" s="320"/>
      <c r="G104" s="320"/>
      <c r="H104" s="320"/>
      <c r="I104" s="320"/>
      <c r="J104" s="320"/>
      <c r="K104" s="320"/>
    </row>
    <row r="105" spans="2:11" ht="15.75" customHeight="1" x14ac:dyDescent="0.2">
      <c r="B105" s="320"/>
      <c r="C105" s="136"/>
      <c r="D105" s="320"/>
      <c r="E105" s="320"/>
      <c r="F105" s="320"/>
      <c r="G105" s="320"/>
      <c r="H105" s="320"/>
      <c r="I105" s="320"/>
      <c r="J105" s="320"/>
      <c r="K105" s="320"/>
    </row>
    <row r="106" spans="2:11" ht="15.75" customHeight="1" x14ac:dyDescent="0.2">
      <c r="B106" s="320"/>
      <c r="C106" s="136"/>
      <c r="D106" s="320"/>
      <c r="E106" s="320"/>
      <c r="F106" s="320"/>
      <c r="G106" s="320"/>
      <c r="H106" s="320"/>
      <c r="I106" s="320"/>
      <c r="J106" s="320"/>
      <c r="K106" s="320"/>
    </row>
    <row r="107" spans="2:11" ht="15.75" customHeight="1" x14ac:dyDescent="0.2">
      <c r="B107" s="320"/>
      <c r="C107" s="136"/>
      <c r="D107" s="320"/>
      <c r="E107" s="320"/>
      <c r="F107" s="320"/>
      <c r="G107" s="320"/>
      <c r="H107" s="320"/>
      <c r="I107" s="320"/>
      <c r="J107" s="320"/>
      <c r="K107" s="320"/>
    </row>
    <row r="108" spans="2:11" ht="15.75" customHeight="1" x14ac:dyDescent="0.2">
      <c r="B108" s="320"/>
      <c r="C108" s="136"/>
      <c r="D108" s="320"/>
      <c r="E108" s="320"/>
      <c r="F108" s="320"/>
      <c r="G108" s="320"/>
      <c r="H108" s="320"/>
      <c r="I108" s="320"/>
      <c r="J108" s="320"/>
      <c r="K108" s="320"/>
    </row>
    <row r="109" spans="2:11" ht="15.75" customHeight="1" x14ac:dyDescent="0.2">
      <c r="B109" s="320"/>
      <c r="C109" s="136"/>
      <c r="D109" s="320"/>
      <c r="E109" s="320"/>
      <c r="F109" s="320"/>
      <c r="G109" s="320"/>
      <c r="H109" s="320"/>
      <c r="I109" s="320"/>
      <c r="J109" s="320"/>
      <c r="K109" s="320"/>
    </row>
    <row r="110" spans="2:11" ht="15.75" customHeight="1" x14ac:dyDescent="0.2">
      <c r="B110" s="320"/>
      <c r="C110" s="136"/>
      <c r="D110" s="320"/>
      <c r="E110" s="320"/>
      <c r="F110" s="320"/>
      <c r="G110" s="320"/>
      <c r="H110" s="320"/>
      <c r="I110" s="320"/>
      <c r="J110" s="320"/>
      <c r="K110" s="320"/>
    </row>
    <row r="111" spans="2:11" ht="15.75" customHeight="1" x14ac:dyDescent="0.2">
      <c r="B111" s="320"/>
      <c r="C111" s="136"/>
      <c r="D111" s="320"/>
      <c r="E111" s="320"/>
      <c r="F111" s="320"/>
      <c r="G111" s="320"/>
      <c r="H111" s="320"/>
      <c r="I111" s="320"/>
      <c r="J111" s="320"/>
      <c r="K111" s="320"/>
    </row>
    <row r="112" spans="2:11" ht="15.75" customHeight="1" x14ac:dyDescent="0.2">
      <c r="B112" s="320"/>
      <c r="C112" s="136"/>
      <c r="D112" s="320"/>
      <c r="E112" s="320"/>
      <c r="F112" s="320"/>
      <c r="G112" s="320"/>
      <c r="H112" s="320"/>
      <c r="I112" s="320"/>
      <c r="J112" s="320"/>
      <c r="K112" s="320"/>
    </row>
    <row r="113" spans="2:11" ht="15.75" customHeight="1" x14ac:dyDescent="0.2">
      <c r="B113" s="320"/>
      <c r="C113" s="136"/>
      <c r="D113" s="320"/>
      <c r="E113" s="320"/>
      <c r="F113" s="320"/>
      <c r="G113" s="320"/>
      <c r="H113" s="320"/>
      <c r="I113" s="320"/>
      <c r="J113" s="320"/>
      <c r="K113" s="320"/>
    </row>
    <row r="114" spans="2:11" ht="15.75" customHeight="1" x14ac:dyDescent="0.2">
      <c r="B114" s="320"/>
      <c r="C114" s="136"/>
      <c r="D114" s="320"/>
      <c r="E114" s="320"/>
      <c r="F114" s="320"/>
      <c r="G114" s="320"/>
      <c r="H114" s="320"/>
      <c r="I114" s="320"/>
      <c r="J114" s="320"/>
      <c r="K114" s="320"/>
    </row>
    <row r="115" spans="2:11" ht="15.75" customHeight="1" x14ac:dyDescent="0.2">
      <c r="B115" s="320"/>
      <c r="C115" s="136"/>
      <c r="D115" s="320"/>
      <c r="E115" s="320"/>
      <c r="F115" s="320"/>
      <c r="G115" s="320"/>
      <c r="H115" s="320"/>
      <c r="I115" s="320"/>
      <c r="J115" s="320"/>
      <c r="K115" s="320"/>
    </row>
    <row r="116" spans="2:11" ht="15.75" customHeight="1" x14ac:dyDescent="0.2">
      <c r="B116" s="320"/>
      <c r="C116" s="136"/>
      <c r="D116" s="320"/>
      <c r="E116" s="320"/>
      <c r="F116" s="320"/>
      <c r="G116" s="320"/>
      <c r="H116" s="320"/>
      <c r="I116" s="320"/>
      <c r="J116" s="320"/>
      <c r="K116" s="320"/>
    </row>
    <row r="117" spans="2:11" ht="15.75" customHeight="1" x14ac:dyDescent="0.2">
      <c r="B117" s="320"/>
      <c r="C117" s="136"/>
      <c r="D117" s="320"/>
      <c r="E117" s="320"/>
      <c r="F117" s="320"/>
      <c r="G117" s="320"/>
      <c r="H117" s="320"/>
      <c r="I117" s="320"/>
      <c r="J117" s="320"/>
      <c r="K117" s="320"/>
    </row>
    <row r="118" spans="2:11" ht="15.75" customHeight="1" x14ac:dyDescent="0.2">
      <c r="B118" s="320"/>
      <c r="C118" s="136"/>
      <c r="D118" s="320"/>
      <c r="E118" s="320"/>
      <c r="F118" s="320"/>
      <c r="G118" s="320"/>
      <c r="H118" s="320"/>
      <c r="I118" s="320"/>
      <c r="J118" s="320"/>
      <c r="K118" s="320"/>
    </row>
    <row r="119" spans="2:11" ht="15.75" customHeight="1" x14ac:dyDescent="0.2">
      <c r="B119" s="320"/>
      <c r="C119" s="136"/>
      <c r="D119" s="320"/>
      <c r="E119" s="320"/>
      <c r="F119" s="320"/>
      <c r="G119" s="320"/>
      <c r="H119" s="320"/>
      <c r="I119" s="320"/>
      <c r="J119" s="320"/>
      <c r="K119" s="320"/>
    </row>
    <row r="120" spans="2:11" ht="15.75" customHeight="1" x14ac:dyDescent="0.2">
      <c r="B120" s="320"/>
      <c r="C120" s="136"/>
      <c r="D120" s="320"/>
      <c r="E120" s="320"/>
      <c r="F120" s="320"/>
      <c r="G120" s="320"/>
      <c r="H120" s="320"/>
      <c r="I120" s="320"/>
      <c r="J120" s="320"/>
      <c r="K120" s="320"/>
    </row>
    <row r="121" spans="2:11" ht="15.75" customHeight="1" x14ac:dyDescent="0.2">
      <c r="B121" s="320"/>
      <c r="C121" s="136"/>
      <c r="D121" s="320"/>
      <c r="E121" s="320"/>
      <c r="F121" s="320"/>
      <c r="G121" s="320"/>
      <c r="H121" s="320"/>
      <c r="I121" s="320"/>
      <c r="J121" s="320"/>
      <c r="K121" s="320"/>
    </row>
    <row r="122" spans="2:11" ht="15.75" customHeight="1" x14ac:dyDescent="0.2">
      <c r="B122" s="320"/>
      <c r="C122" s="136"/>
      <c r="D122" s="320"/>
      <c r="E122" s="320"/>
      <c r="F122" s="320"/>
      <c r="G122" s="320"/>
      <c r="H122" s="320"/>
      <c r="I122" s="320"/>
      <c r="J122" s="320"/>
      <c r="K122" s="320"/>
    </row>
  </sheetData>
  <sheetProtection selectLockedCells="1"/>
  <customSheetViews>
    <customSheetView guid="{0F448C01-0916-11D7-8736-000347DC81D3}" showRuler="0">
      <selection sqref="A1:L1"/>
      <pageMargins left="0" right="0" top="0" bottom="0" header="0" footer="0"/>
      <pageSetup orientation="portrait" r:id="rId1"/>
      <headerFooter alignWithMargins="0"/>
    </customSheetView>
  </customSheetViews>
  <mergeCells count="51">
    <mergeCell ref="B16:D16"/>
    <mergeCell ref="E16:G16"/>
    <mergeCell ref="B17:D17"/>
    <mergeCell ref="B18:D18"/>
    <mergeCell ref="E20:G20"/>
    <mergeCell ref="B20:D20"/>
    <mergeCell ref="B26:D26"/>
    <mergeCell ref="A19:G19"/>
    <mergeCell ref="B21:D21"/>
    <mergeCell ref="B22:D22"/>
    <mergeCell ref="B23:D23"/>
    <mergeCell ref="B24:D24"/>
    <mergeCell ref="B25:D25"/>
    <mergeCell ref="C14:G14"/>
    <mergeCell ref="A11:B11"/>
    <mergeCell ref="A12:B12"/>
    <mergeCell ref="A13:B13"/>
    <mergeCell ref="A14:B14"/>
    <mergeCell ref="C13:G13"/>
    <mergeCell ref="C11:G11"/>
    <mergeCell ref="B40:G44"/>
    <mergeCell ref="K45:M45"/>
    <mergeCell ref="B27:D27"/>
    <mergeCell ref="B28:D28"/>
    <mergeCell ref="B29:D29"/>
    <mergeCell ref="A30:G30"/>
    <mergeCell ref="B39:G39"/>
    <mergeCell ref="A39:A44"/>
    <mergeCell ref="B31:C31"/>
    <mergeCell ref="B36:C36"/>
    <mergeCell ref="B37:C37"/>
    <mergeCell ref="A38:G38"/>
    <mergeCell ref="D31:G31"/>
    <mergeCell ref="B32:C32"/>
    <mergeCell ref="B33:C33"/>
    <mergeCell ref="B34:C34"/>
    <mergeCell ref="C1:G1"/>
    <mergeCell ref="C2:G2"/>
    <mergeCell ref="C3:G3"/>
    <mergeCell ref="C4:G4"/>
    <mergeCell ref="A5:G5"/>
    <mergeCell ref="A1:B2"/>
    <mergeCell ref="C10:G10"/>
    <mergeCell ref="C12:G12"/>
    <mergeCell ref="A7:B7"/>
    <mergeCell ref="C7:G7"/>
    <mergeCell ref="A8:B8"/>
    <mergeCell ref="A9:B9"/>
    <mergeCell ref="C8:G8"/>
    <mergeCell ref="C9:G9"/>
    <mergeCell ref="A10:B10"/>
  </mergeCells>
  <phoneticPr fontId="0" type="noConversion"/>
  <conditionalFormatting sqref="C8:G8">
    <cfRule type="cellIs" dxfId="2" priority="2" operator="equal">
      <formula>0</formula>
    </cfRule>
  </conditionalFormatting>
  <conditionalFormatting sqref="C11:G12">
    <cfRule type="cellIs" dxfId="1" priority="1" operator="equal">
      <formula>0</formula>
    </cfRule>
  </conditionalFormatting>
  <printOptions horizontalCentered="1"/>
  <pageMargins left="0.25" right="0.25" top="0.75" bottom="0.75" header="0.3" footer="0.3"/>
  <pageSetup scale="88" orientation="portrait" r:id="rId2"/>
  <headerFooter scaleWithDoc="0" alignWithMargins="0">
    <oddFooter>&amp;LLast Updated: 10/16/2025&amp;CVs. 2026-2&amp;RRider F-1 ASF</oddFooter>
  </headerFooter>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P122"/>
  <sheetViews>
    <sheetView showGridLines="0" showRowColHeaders="0" showZeros="0" zoomScaleNormal="100" workbookViewId="0">
      <selection activeCell="E17" sqref="E17"/>
    </sheetView>
  </sheetViews>
  <sheetFormatPr defaultColWidth="9.140625" defaultRowHeight="15.75" customHeight="1" x14ac:dyDescent="0.2"/>
  <cols>
    <col min="1" max="1" width="4" style="135" customWidth="1"/>
    <col min="2" max="2" width="43.7109375" style="123" customWidth="1"/>
    <col min="3" max="3" width="6.7109375" style="128" customWidth="1"/>
    <col min="4" max="7" width="15.7109375" style="123" customWidth="1"/>
    <col min="8" max="17" width="6.7109375" style="123" customWidth="1"/>
    <col min="18" max="16384" width="9.140625" style="123"/>
  </cols>
  <sheetData>
    <row r="1" spans="1:16" s="121" customFormat="1" ht="21" customHeight="1" x14ac:dyDescent="0.25">
      <c r="A1" s="396" t="s">
        <v>11</v>
      </c>
      <c r="B1" s="430"/>
      <c r="C1" s="635"/>
      <c r="D1" s="636"/>
      <c r="E1" s="636"/>
      <c r="F1" s="636"/>
      <c r="G1" s="637"/>
      <c r="H1" s="120"/>
      <c r="I1" s="120"/>
      <c r="J1" s="120"/>
      <c r="K1" s="120"/>
      <c r="L1" s="120"/>
      <c r="M1" s="120"/>
    </row>
    <row r="2" spans="1:16" s="121" customFormat="1" ht="21" customHeight="1" x14ac:dyDescent="0.25">
      <c r="A2" s="398"/>
      <c r="B2" s="431"/>
      <c r="C2" s="638" t="s">
        <v>207</v>
      </c>
      <c r="D2" s="639"/>
      <c r="E2" s="639"/>
      <c r="F2" s="639"/>
      <c r="G2" s="640"/>
      <c r="H2" s="120"/>
      <c r="I2" s="120"/>
      <c r="J2" s="120"/>
      <c r="K2" s="120"/>
      <c r="L2" s="120"/>
      <c r="M2" s="120"/>
    </row>
    <row r="3" spans="1:16" ht="21" customHeight="1" x14ac:dyDescent="0.25">
      <c r="A3" s="122"/>
      <c r="C3" s="641" t="s">
        <v>208</v>
      </c>
      <c r="D3" s="642"/>
      <c r="E3" s="642"/>
      <c r="F3" s="642"/>
      <c r="G3" s="643"/>
      <c r="P3" s="124"/>
    </row>
    <row r="4" spans="1:16" s="59" customFormat="1" ht="21" customHeight="1" thickBot="1" x14ac:dyDescent="0.3">
      <c r="A4" s="24"/>
      <c r="C4" s="644" t="s">
        <v>209</v>
      </c>
      <c r="D4" s="645"/>
      <c r="E4" s="645"/>
      <c r="F4" s="645"/>
      <c r="G4" s="646"/>
      <c r="H4" s="125"/>
    </row>
    <row r="5" spans="1:16" s="59" customFormat="1" ht="16.5" customHeight="1" thickTop="1" thickBot="1" x14ac:dyDescent="0.3">
      <c r="A5" s="381" t="s">
        <v>210</v>
      </c>
      <c r="B5" s="382"/>
      <c r="C5" s="382"/>
      <c r="D5" s="382"/>
      <c r="E5" s="382"/>
      <c r="F5" s="382"/>
      <c r="G5" s="383"/>
      <c r="H5" s="125"/>
    </row>
    <row r="6" spans="1:16" s="59" customFormat="1" ht="9" customHeight="1" thickTop="1" thickBot="1" x14ac:dyDescent="0.3">
      <c r="A6" s="24"/>
      <c r="B6" s="125"/>
      <c r="C6" s="125"/>
      <c r="D6" s="125"/>
      <c r="E6" s="125"/>
      <c r="F6" s="125"/>
      <c r="G6" s="126"/>
      <c r="H6" s="125"/>
    </row>
    <row r="7" spans="1:16" ht="15.75" customHeight="1" x14ac:dyDescent="0.25">
      <c r="A7" s="623" t="s">
        <v>12</v>
      </c>
      <c r="B7" s="624"/>
      <c r="C7" s="625" t="str">
        <f>'FORM 1 REVENUE SUMMARY'!D1</f>
        <v xml:space="preserve">Sub recipient - </v>
      </c>
      <c r="D7" s="626"/>
      <c r="E7" s="626"/>
      <c r="F7" s="626"/>
      <c r="G7" s="627"/>
      <c r="P7" s="124"/>
    </row>
    <row r="8" spans="1:16" ht="15.75" customHeight="1" x14ac:dyDescent="0.25">
      <c r="A8" s="628" t="s">
        <v>211</v>
      </c>
      <c r="B8" s="629"/>
      <c r="C8" s="698">
        <f>+Budget!C15</f>
        <v>0</v>
      </c>
      <c r="D8" s="699"/>
      <c r="E8" s="699"/>
      <c r="F8" s="699"/>
      <c r="G8" s="700"/>
      <c r="P8" s="124"/>
    </row>
    <row r="9" spans="1:16" ht="15.75" customHeight="1" x14ac:dyDescent="0.25">
      <c r="A9" s="628" t="s">
        <v>212</v>
      </c>
      <c r="B9" s="629"/>
      <c r="C9" s="617" t="s">
        <v>213</v>
      </c>
      <c r="D9" s="618"/>
      <c r="E9" s="618"/>
      <c r="F9" s="618"/>
      <c r="G9" s="619"/>
      <c r="P9" s="124"/>
    </row>
    <row r="10" spans="1:16" ht="15.75" customHeight="1" x14ac:dyDescent="0.25">
      <c r="A10" s="633" t="s">
        <v>16</v>
      </c>
      <c r="B10" s="634"/>
      <c r="C10" s="617" t="str">
        <f>'FORM 1 REVENUE SUMMARY'!D5</f>
        <v>COM-27-0826</v>
      </c>
      <c r="D10" s="618"/>
      <c r="E10" s="618"/>
      <c r="F10" s="618"/>
      <c r="G10" s="619"/>
      <c r="P10" s="124"/>
    </row>
    <row r="11" spans="1:16" ht="15.75" customHeight="1" x14ac:dyDescent="0.25">
      <c r="A11" s="633" t="s">
        <v>214</v>
      </c>
      <c r="B11" s="634"/>
      <c r="C11" s="620">
        <v>46661</v>
      </c>
      <c r="D11" s="621"/>
      <c r="E11" s="621"/>
      <c r="F11" s="621"/>
      <c r="G11" s="622"/>
      <c r="P11" s="124"/>
    </row>
    <row r="12" spans="1:16" ht="15.75" customHeight="1" x14ac:dyDescent="0.25">
      <c r="A12" s="633" t="s">
        <v>215</v>
      </c>
      <c r="B12" s="634"/>
      <c r="C12" s="620">
        <f>'FORM 1 REVENUE SUMMARY'!D4</f>
        <v>46660</v>
      </c>
      <c r="D12" s="621"/>
      <c r="E12" s="621"/>
      <c r="F12" s="621"/>
      <c r="G12" s="622"/>
      <c r="P12" s="124"/>
    </row>
    <row r="13" spans="1:16" ht="15.75" customHeight="1" x14ac:dyDescent="0.25">
      <c r="A13" s="628" t="s">
        <v>216</v>
      </c>
      <c r="B13" s="629"/>
      <c r="C13" s="701">
        <f>+'FORM 2 EXPENSE SUMMARY'!E46-'FORM 1 REVENUE SUMMARY'!E25</f>
        <v>0</v>
      </c>
      <c r="D13" s="702"/>
      <c r="E13" s="702"/>
      <c r="F13" s="702"/>
      <c r="G13" s="703"/>
      <c r="P13" s="124"/>
    </row>
    <row r="14" spans="1:16" ht="15.75" customHeight="1" thickBot="1" x14ac:dyDescent="0.3">
      <c r="A14" s="682" t="s">
        <v>13</v>
      </c>
      <c r="B14" s="683"/>
      <c r="C14" s="679" t="str">
        <f>+'CS RIDER F-1 ASF FY27'!C14</f>
        <v>Rural Health Transformation Program - Population Health</v>
      </c>
      <c r="D14" s="680"/>
      <c r="E14" s="680"/>
      <c r="F14" s="680"/>
      <c r="G14" s="681"/>
      <c r="P14" s="124"/>
    </row>
    <row r="15" spans="1:16" ht="9" customHeight="1" thickBot="1" x14ac:dyDescent="0.3">
      <c r="A15" s="122"/>
      <c r="B15" s="127"/>
      <c r="G15" s="129"/>
    </row>
    <row r="16" spans="1:16" s="128" customFormat="1" ht="15.75" customHeight="1" thickBot="1" x14ac:dyDescent="0.3">
      <c r="A16" s="130"/>
      <c r="B16" s="669" t="s">
        <v>217</v>
      </c>
      <c r="C16" s="693"/>
      <c r="D16" s="670"/>
      <c r="E16" s="440"/>
      <c r="F16" s="409"/>
      <c r="G16" s="410"/>
      <c r="I16" s="131"/>
      <c r="J16" s="131"/>
      <c r="K16" s="131"/>
      <c r="L16" s="131"/>
      <c r="M16" s="131"/>
    </row>
    <row r="17" spans="1:14" s="128" customFormat="1" ht="15.75" customHeight="1" thickBot="1" x14ac:dyDescent="0.3">
      <c r="A17" s="130"/>
      <c r="B17" s="694"/>
      <c r="C17" s="694"/>
      <c r="D17" s="695"/>
      <c r="E17" s="40" t="s">
        <v>218</v>
      </c>
      <c r="F17" s="132" t="s">
        <v>219</v>
      </c>
      <c r="G17" s="132" t="s">
        <v>220</v>
      </c>
      <c r="I17" s="131"/>
      <c r="J17" s="131"/>
      <c r="K17" s="131"/>
      <c r="L17" s="131"/>
      <c r="M17" s="131"/>
    </row>
    <row r="18" spans="1:14" ht="15.75" customHeight="1" thickBot="1" x14ac:dyDescent="0.25">
      <c r="A18" s="284">
        <v>1</v>
      </c>
      <c r="B18" s="668" t="s">
        <v>221</v>
      </c>
      <c r="C18" s="696"/>
      <c r="D18" s="697"/>
      <c r="E18" s="285">
        <f>C13</f>
        <v>0</v>
      </c>
      <c r="F18" s="285">
        <f>E18</f>
        <v>0</v>
      </c>
      <c r="G18" s="171">
        <f>SUM(E18-F18)</f>
        <v>0</v>
      </c>
      <c r="J18" s="320"/>
      <c r="K18" s="320"/>
      <c r="L18" s="320"/>
      <c r="N18" s="320"/>
    </row>
    <row r="19" spans="1:14" s="23" customFormat="1" ht="7.5" customHeight="1" thickBot="1" x14ac:dyDescent="0.25">
      <c r="A19" s="400"/>
      <c r="B19" s="422"/>
      <c r="C19" s="422"/>
      <c r="D19" s="422"/>
      <c r="E19" s="422"/>
      <c r="F19" s="422"/>
      <c r="G19" s="423"/>
    </row>
    <row r="20" spans="1:14" ht="15.75" customHeight="1" thickBot="1" x14ac:dyDescent="0.3">
      <c r="A20" s="133"/>
      <c r="B20" s="669" t="s">
        <v>222</v>
      </c>
      <c r="C20" s="693"/>
      <c r="D20" s="670"/>
      <c r="E20" s="440"/>
      <c r="F20" s="409"/>
      <c r="G20" s="410"/>
    </row>
    <row r="21" spans="1:14" ht="15.75" customHeight="1" x14ac:dyDescent="0.2">
      <c r="A21" s="284">
        <v>2</v>
      </c>
      <c r="B21" s="690"/>
      <c r="C21" s="691"/>
      <c r="D21" s="692"/>
      <c r="E21" s="315"/>
      <c r="F21" s="315"/>
      <c r="G21" s="171">
        <f>SUM(E21-F21)</f>
        <v>0</v>
      </c>
    </row>
    <row r="22" spans="1:14" ht="15.75" customHeight="1" x14ac:dyDescent="0.2">
      <c r="A22" s="284">
        <v>3</v>
      </c>
      <c r="B22" s="687"/>
      <c r="C22" s="688"/>
      <c r="D22" s="689"/>
      <c r="E22" s="315"/>
      <c r="F22" s="315"/>
      <c r="G22" s="171">
        <f t="shared" ref="G22:G27" si="0">SUM(E22-F22)</f>
        <v>0</v>
      </c>
      <c r="J22" s="320"/>
    </row>
    <row r="23" spans="1:14" ht="15.75" customHeight="1" x14ac:dyDescent="0.2">
      <c r="A23" s="284">
        <v>4</v>
      </c>
      <c r="B23" s="687"/>
      <c r="C23" s="688"/>
      <c r="D23" s="689"/>
      <c r="E23" s="315"/>
      <c r="F23" s="315"/>
      <c r="G23" s="171">
        <f t="shared" si="0"/>
        <v>0</v>
      </c>
      <c r="J23" s="320"/>
    </row>
    <row r="24" spans="1:14" ht="15.75" customHeight="1" x14ac:dyDescent="0.2">
      <c r="A24" s="284">
        <v>5</v>
      </c>
      <c r="B24" s="687"/>
      <c r="C24" s="688"/>
      <c r="D24" s="689"/>
      <c r="E24" s="315"/>
      <c r="F24" s="315"/>
      <c r="G24" s="171">
        <f t="shared" si="0"/>
        <v>0</v>
      </c>
      <c r="J24" s="320"/>
      <c r="K24" s="320"/>
      <c r="L24" s="320"/>
      <c r="N24" s="320"/>
    </row>
    <row r="25" spans="1:14" ht="15.75" customHeight="1" x14ac:dyDescent="0.2">
      <c r="A25" s="284">
        <v>6</v>
      </c>
      <c r="B25" s="687"/>
      <c r="C25" s="688"/>
      <c r="D25" s="689"/>
      <c r="E25" s="315"/>
      <c r="F25" s="315"/>
      <c r="G25" s="171">
        <f t="shared" si="0"/>
        <v>0</v>
      </c>
      <c r="J25" s="320"/>
      <c r="K25" s="320"/>
      <c r="L25" s="320"/>
      <c r="N25" s="320"/>
    </row>
    <row r="26" spans="1:14" ht="15.75" customHeight="1" x14ac:dyDescent="0.2">
      <c r="A26" s="284">
        <v>7</v>
      </c>
      <c r="B26" s="687"/>
      <c r="C26" s="688"/>
      <c r="D26" s="689"/>
      <c r="E26" s="315"/>
      <c r="F26" s="315"/>
      <c r="G26" s="171">
        <f t="shared" si="0"/>
        <v>0</v>
      </c>
      <c r="J26" s="320"/>
      <c r="K26" s="320"/>
      <c r="L26" s="320"/>
      <c r="N26" s="320"/>
    </row>
    <row r="27" spans="1:14" ht="15.75" customHeight="1" thickBot="1" x14ac:dyDescent="0.25">
      <c r="A27" s="284">
        <v>8</v>
      </c>
      <c r="B27" s="658"/>
      <c r="C27" s="659"/>
      <c r="D27" s="660"/>
      <c r="E27" s="286"/>
      <c r="F27" s="286"/>
      <c r="G27" s="172">
        <f t="shared" si="0"/>
        <v>0</v>
      </c>
      <c r="J27" s="320"/>
      <c r="K27" s="320"/>
      <c r="L27" s="320"/>
      <c r="N27" s="320"/>
    </row>
    <row r="28" spans="1:14" ht="15.75" customHeight="1" thickBot="1" x14ac:dyDescent="0.3">
      <c r="A28" s="133">
        <v>9</v>
      </c>
      <c r="B28" s="661" t="s">
        <v>223</v>
      </c>
      <c r="C28" s="662"/>
      <c r="D28" s="663"/>
      <c r="E28" s="287">
        <f>SUM(E21:E27)</f>
        <v>0</v>
      </c>
      <c r="F28" s="287">
        <f>SUM(F21:F27)</f>
        <v>0</v>
      </c>
      <c r="G28" s="287">
        <f>SUM(G21:G27)</f>
        <v>0</v>
      </c>
      <c r="J28" s="320"/>
      <c r="K28" s="320"/>
      <c r="L28" s="320"/>
      <c r="N28" s="320"/>
    </row>
    <row r="29" spans="1:14" ht="15.75" customHeight="1" thickBot="1" x14ac:dyDescent="0.3">
      <c r="A29" s="133">
        <v>10</v>
      </c>
      <c r="B29" s="661" t="s">
        <v>224</v>
      </c>
      <c r="C29" s="662"/>
      <c r="D29" s="663"/>
      <c r="E29" s="288">
        <f>SUM(E18-E28)</f>
        <v>0</v>
      </c>
      <c r="F29" s="287">
        <f>SUM(F18-F28)</f>
        <v>0</v>
      </c>
      <c r="G29" s="287">
        <f>SUM(G18-G28)</f>
        <v>0</v>
      </c>
    </row>
    <row r="30" spans="1:14" s="23" customFormat="1" ht="7.5" customHeight="1" thickBot="1" x14ac:dyDescent="0.25">
      <c r="A30" s="400"/>
      <c r="B30" s="422"/>
      <c r="C30" s="422"/>
      <c r="D30" s="422"/>
      <c r="E30" s="422"/>
      <c r="F30" s="422"/>
      <c r="G30" s="423"/>
    </row>
    <row r="31" spans="1:14" ht="15.75" customHeight="1" thickBot="1" x14ac:dyDescent="0.3">
      <c r="A31" s="133"/>
      <c r="B31" s="669" t="s">
        <v>225</v>
      </c>
      <c r="C31" s="670"/>
      <c r="D31" s="440"/>
      <c r="E31" s="409"/>
      <c r="F31" s="409"/>
      <c r="G31" s="410"/>
      <c r="H31" s="128"/>
      <c r="I31" s="128"/>
      <c r="J31" s="131"/>
      <c r="K31" s="131"/>
      <c r="L31" s="131"/>
      <c r="M31" s="131"/>
      <c r="N31" s="131"/>
    </row>
    <row r="32" spans="1:14" ht="15.75" customHeight="1" thickBot="1" x14ac:dyDescent="0.25">
      <c r="A32" s="289"/>
      <c r="B32" s="673"/>
      <c r="C32" s="674"/>
      <c r="D32" s="40" t="s">
        <v>226</v>
      </c>
      <c r="E32" s="132" t="s">
        <v>218</v>
      </c>
      <c r="F32" s="132" t="s">
        <v>219</v>
      </c>
      <c r="G32" s="132" t="s">
        <v>220</v>
      </c>
      <c r="H32" s="128"/>
    </row>
    <row r="33" spans="1:16" ht="15.75" customHeight="1" x14ac:dyDescent="0.2">
      <c r="A33" s="284">
        <v>11</v>
      </c>
      <c r="B33" s="675" t="s">
        <v>227</v>
      </c>
      <c r="C33" s="676"/>
      <c r="D33" s="290" t="e">
        <f>SUM(E33/$E$37)</f>
        <v>#DIV/0!</v>
      </c>
      <c r="E33" s="291"/>
      <c r="F33" s="291"/>
      <c r="G33" s="171">
        <f>SUM(E33-F33)</f>
        <v>0</v>
      </c>
    </row>
    <row r="34" spans="1:16" ht="15.75" customHeight="1" x14ac:dyDescent="0.2">
      <c r="A34" s="284">
        <v>12</v>
      </c>
      <c r="B34" s="677" t="s">
        <v>228</v>
      </c>
      <c r="C34" s="678"/>
      <c r="D34" s="290" t="e">
        <f>SUM(E34/$E$37)</f>
        <v>#DIV/0!</v>
      </c>
      <c r="E34" s="291">
        <f>E18</f>
        <v>0</v>
      </c>
      <c r="F34" s="291">
        <f>F18</f>
        <v>0</v>
      </c>
      <c r="G34" s="171">
        <f>SUM(E34-F34)</f>
        <v>0</v>
      </c>
    </row>
    <row r="35" spans="1:16" ht="15.75" customHeight="1" x14ac:dyDescent="0.2">
      <c r="A35" s="284">
        <v>13</v>
      </c>
      <c r="B35" s="321" t="s">
        <v>229</v>
      </c>
      <c r="C35" s="322"/>
      <c r="D35" s="290" t="e">
        <f>SUM(E35/$E$37)</f>
        <v>#DIV/0!</v>
      </c>
      <c r="E35" s="291">
        <f>+'FORM 1 REVENUE SUMMARY'!E25</f>
        <v>0</v>
      </c>
      <c r="F35" s="291">
        <f>+E35</f>
        <v>0</v>
      </c>
      <c r="G35" s="171">
        <f>SUM(E35-F35)</f>
        <v>0</v>
      </c>
    </row>
    <row r="36" spans="1:16" ht="15.75" customHeight="1" thickBot="1" x14ac:dyDescent="0.25">
      <c r="A36" s="284">
        <v>14</v>
      </c>
      <c r="B36" s="671" t="s">
        <v>230</v>
      </c>
      <c r="C36" s="672"/>
      <c r="D36" s="292" t="e">
        <f>SUM(E36/$E$37)</f>
        <v>#DIV/0!</v>
      </c>
      <c r="E36" s="291"/>
      <c r="F36" s="291"/>
      <c r="G36" s="172">
        <f>SUM(E36-F36)</f>
        <v>0</v>
      </c>
    </row>
    <row r="37" spans="1:16" ht="15.75" customHeight="1" thickBot="1" x14ac:dyDescent="0.3">
      <c r="A37" s="134">
        <v>15</v>
      </c>
      <c r="B37" s="661" t="s">
        <v>34</v>
      </c>
      <c r="C37" s="663"/>
      <c r="D37" s="293" t="e">
        <f>SUM(E37/$E$37)</f>
        <v>#DIV/0!</v>
      </c>
      <c r="E37" s="287">
        <f>SUM(E33:E36)</f>
        <v>0</v>
      </c>
      <c r="F37" s="287">
        <f>SUM(F33:F36)</f>
        <v>0</v>
      </c>
      <c r="G37" s="287">
        <f>SUM(G33:G36)</f>
        <v>0</v>
      </c>
    </row>
    <row r="38" spans="1:16" s="23" customFormat="1" ht="7.5" customHeight="1" thickBot="1" x14ac:dyDescent="0.25">
      <c r="A38" s="400"/>
      <c r="B38" s="422"/>
      <c r="C38" s="422"/>
      <c r="D38" s="422"/>
      <c r="E38" s="422"/>
      <c r="F38" s="422"/>
      <c r="G38" s="423"/>
    </row>
    <row r="39" spans="1:16" ht="15.75" customHeight="1" thickBot="1" x14ac:dyDescent="0.3">
      <c r="A39" s="667"/>
      <c r="B39" s="664" t="s">
        <v>231</v>
      </c>
      <c r="C39" s="665"/>
      <c r="D39" s="665"/>
      <c r="E39" s="665"/>
      <c r="F39" s="665"/>
      <c r="G39" s="666"/>
      <c r="H39" s="128"/>
      <c r="I39" s="128"/>
      <c r="J39" s="131"/>
      <c r="K39" s="131"/>
      <c r="L39" s="131"/>
      <c r="M39" s="131"/>
      <c r="N39" s="131"/>
    </row>
    <row r="40" spans="1:16" ht="15.75" customHeight="1" x14ac:dyDescent="0.2">
      <c r="A40" s="667"/>
      <c r="B40" s="647"/>
      <c r="C40" s="648"/>
      <c r="D40" s="648"/>
      <c r="E40" s="648"/>
      <c r="F40" s="648"/>
      <c r="G40" s="649"/>
    </row>
    <row r="41" spans="1:16" ht="15.75" customHeight="1" x14ac:dyDescent="0.2">
      <c r="A41" s="667"/>
      <c r="B41" s="650"/>
      <c r="C41" s="651"/>
      <c r="D41" s="651"/>
      <c r="E41" s="651"/>
      <c r="F41" s="651"/>
      <c r="G41" s="652"/>
    </row>
    <row r="42" spans="1:16" ht="15.75" customHeight="1" x14ac:dyDescent="0.2">
      <c r="A42" s="667"/>
      <c r="B42" s="650"/>
      <c r="C42" s="651"/>
      <c r="D42" s="651"/>
      <c r="E42" s="651"/>
      <c r="F42" s="651"/>
      <c r="G42" s="652"/>
      <c r="H42" s="320"/>
      <c r="I42" s="320"/>
      <c r="J42" s="320"/>
      <c r="K42" s="320"/>
    </row>
    <row r="43" spans="1:16" s="128" customFormat="1" ht="15.75" customHeight="1" x14ac:dyDescent="0.2">
      <c r="A43" s="667"/>
      <c r="B43" s="650"/>
      <c r="C43" s="651"/>
      <c r="D43" s="651"/>
      <c r="E43" s="651"/>
      <c r="F43" s="651"/>
      <c r="G43" s="652"/>
      <c r="P43" s="123"/>
    </row>
    <row r="44" spans="1:16" ht="15.75" customHeight="1" thickBot="1" x14ac:dyDescent="0.25">
      <c r="A44" s="668"/>
      <c r="B44" s="653"/>
      <c r="C44" s="654"/>
      <c r="D44" s="654"/>
      <c r="E44" s="654"/>
      <c r="F44" s="654"/>
      <c r="G44" s="655"/>
      <c r="H44" s="320"/>
      <c r="I44" s="320"/>
      <c r="J44" s="320"/>
      <c r="K44" s="320"/>
    </row>
    <row r="45" spans="1:16" ht="15.75" customHeight="1" x14ac:dyDescent="0.2">
      <c r="B45" s="320"/>
      <c r="C45" s="136"/>
      <c r="D45" s="320"/>
      <c r="E45" s="320"/>
      <c r="F45" s="320"/>
      <c r="G45" s="320"/>
      <c r="H45" s="320"/>
      <c r="I45" s="320"/>
      <c r="J45" s="320"/>
      <c r="K45" s="656"/>
      <c r="L45" s="657"/>
      <c r="M45" s="657"/>
      <c r="P45" s="128"/>
    </row>
    <row r="46" spans="1:16" ht="15.75" customHeight="1" x14ac:dyDescent="0.2">
      <c r="B46" s="320"/>
      <c r="C46" s="136"/>
      <c r="D46" s="320"/>
      <c r="E46" s="320"/>
      <c r="F46" s="320"/>
      <c r="G46" s="320"/>
      <c r="H46" s="320"/>
      <c r="I46" s="320"/>
      <c r="J46" s="320"/>
      <c r="K46" s="320"/>
    </row>
    <row r="47" spans="1:16" ht="15.75" customHeight="1" x14ac:dyDescent="0.2">
      <c r="B47" s="320"/>
      <c r="C47" s="136"/>
      <c r="D47" s="320"/>
      <c r="E47" s="320"/>
      <c r="F47" s="320"/>
      <c r="G47" s="320"/>
      <c r="H47" s="320"/>
      <c r="I47" s="320"/>
      <c r="J47" s="320"/>
      <c r="K47" s="320"/>
    </row>
    <row r="48" spans="1:16" ht="15.75" customHeight="1" x14ac:dyDescent="0.2">
      <c r="B48" s="320"/>
      <c r="C48" s="136"/>
      <c r="D48" s="320"/>
      <c r="E48" s="320"/>
      <c r="F48" s="320"/>
      <c r="G48" s="320"/>
      <c r="H48" s="320"/>
      <c r="I48" s="320"/>
      <c r="J48" s="320"/>
      <c r="K48" s="320"/>
    </row>
    <row r="49" spans="2:11" ht="15.75" customHeight="1" x14ac:dyDescent="0.2">
      <c r="B49" s="320"/>
      <c r="C49" s="136"/>
      <c r="D49" s="320"/>
      <c r="E49" s="320"/>
      <c r="F49" s="320"/>
      <c r="G49" s="320"/>
      <c r="H49" s="320"/>
      <c r="I49" s="320"/>
      <c r="J49" s="320"/>
      <c r="K49" s="320"/>
    </row>
    <row r="50" spans="2:11" ht="15.75" customHeight="1" x14ac:dyDescent="0.2">
      <c r="B50" s="320"/>
      <c r="C50" s="136"/>
      <c r="D50" s="320"/>
      <c r="E50" s="320"/>
      <c r="F50" s="320"/>
      <c r="G50" s="320"/>
      <c r="H50" s="320"/>
      <c r="I50" s="320"/>
      <c r="J50" s="320"/>
      <c r="K50" s="320"/>
    </row>
    <row r="51" spans="2:11" ht="15.75" customHeight="1" x14ac:dyDescent="0.2">
      <c r="B51" s="320"/>
      <c r="C51" s="136"/>
      <c r="D51" s="320"/>
      <c r="E51" s="320"/>
      <c r="F51" s="320"/>
      <c r="G51" s="320"/>
      <c r="H51" s="320"/>
      <c r="I51" s="320"/>
      <c r="J51" s="320"/>
      <c r="K51" s="320"/>
    </row>
    <row r="52" spans="2:11" ht="15.75" customHeight="1" x14ac:dyDescent="0.2">
      <c r="B52" s="320"/>
      <c r="C52" s="136"/>
      <c r="D52" s="320"/>
      <c r="E52" s="320"/>
      <c r="F52" s="320"/>
      <c r="G52" s="320"/>
      <c r="H52" s="320"/>
      <c r="I52" s="320"/>
      <c r="J52" s="320"/>
      <c r="K52" s="320"/>
    </row>
    <row r="53" spans="2:11" ht="15.75" customHeight="1" x14ac:dyDescent="0.2">
      <c r="B53" s="320"/>
      <c r="C53" s="136"/>
      <c r="D53" s="320"/>
      <c r="E53" s="320"/>
      <c r="F53" s="320"/>
      <c r="G53" s="320"/>
      <c r="H53" s="320"/>
      <c r="I53" s="320"/>
      <c r="J53" s="320"/>
      <c r="K53" s="320"/>
    </row>
    <row r="54" spans="2:11" ht="15.75" customHeight="1" x14ac:dyDescent="0.2">
      <c r="B54" s="320"/>
      <c r="C54" s="136"/>
      <c r="D54" s="320"/>
      <c r="E54" s="320"/>
      <c r="F54" s="320"/>
      <c r="G54" s="320"/>
      <c r="H54" s="320"/>
      <c r="I54" s="320"/>
      <c r="J54" s="320"/>
      <c r="K54" s="320"/>
    </row>
    <row r="55" spans="2:11" ht="15.75" customHeight="1" x14ac:dyDescent="0.2">
      <c r="B55" s="320"/>
      <c r="C55" s="136"/>
      <c r="D55" s="320"/>
      <c r="E55" s="320"/>
      <c r="F55" s="320"/>
      <c r="G55" s="320"/>
      <c r="H55" s="320"/>
      <c r="I55" s="320"/>
      <c r="J55" s="320"/>
      <c r="K55" s="320"/>
    </row>
    <row r="56" spans="2:11" ht="15.75" customHeight="1" x14ac:dyDescent="0.2">
      <c r="B56" s="320"/>
      <c r="C56" s="136"/>
      <c r="D56" s="320"/>
      <c r="E56" s="320"/>
      <c r="F56" s="320"/>
      <c r="G56" s="320"/>
      <c r="H56" s="320"/>
      <c r="I56" s="320"/>
      <c r="J56" s="320"/>
      <c r="K56" s="320"/>
    </row>
    <row r="57" spans="2:11" ht="15.75" customHeight="1" x14ac:dyDescent="0.2">
      <c r="B57" s="320"/>
      <c r="C57" s="136"/>
      <c r="D57" s="320"/>
      <c r="E57" s="320"/>
      <c r="F57" s="320"/>
      <c r="G57" s="320"/>
      <c r="H57" s="320"/>
      <c r="I57" s="320"/>
      <c r="J57" s="320"/>
      <c r="K57" s="320"/>
    </row>
    <row r="58" spans="2:11" ht="15.75" customHeight="1" x14ac:dyDescent="0.2">
      <c r="B58" s="320"/>
      <c r="C58" s="136"/>
      <c r="D58" s="320"/>
      <c r="E58" s="320"/>
      <c r="F58" s="320"/>
      <c r="G58" s="320"/>
      <c r="H58" s="320"/>
      <c r="I58" s="320"/>
      <c r="J58" s="320"/>
      <c r="K58" s="320"/>
    </row>
    <row r="59" spans="2:11" ht="15.75" customHeight="1" x14ac:dyDescent="0.2">
      <c r="B59" s="320"/>
      <c r="C59" s="136"/>
      <c r="D59" s="320"/>
      <c r="E59" s="320"/>
      <c r="F59" s="320"/>
      <c r="G59" s="320"/>
      <c r="H59" s="320"/>
      <c r="I59" s="320"/>
      <c r="J59" s="320"/>
      <c r="K59" s="320"/>
    </row>
    <row r="60" spans="2:11" ht="15.75" customHeight="1" x14ac:dyDescent="0.2">
      <c r="B60" s="320"/>
      <c r="C60" s="136"/>
      <c r="D60" s="320"/>
      <c r="E60" s="320"/>
      <c r="F60" s="320"/>
      <c r="G60" s="320"/>
      <c r="H60" s="320"/>
      <c r="I60" s="320"/>
      <c r="J60" s="320"/>
      <c r="K60" s="320"/>
    </row>
    <row r="61" spans="2:11" ht="15.75" customHeight="1" x14ac:dyDescent="0.2">
      <c r="B61" s="320"/>
      <c r="C61" s="136"/>
      <c r="D61" s="320"/>
      <c r="E61" s="320"/>
      <c r="F61" s="320"/>
      <c r="G61" s="320"/>
      <c r="H61" s="320"/>
      <c r="I61" s="320"/>
      <c r="J61" s="320"/>
      <c r="K61" s="320"/>
    </row>
    <row r="62" spans="2:11" ht="15.75" customHeight="1" x14ac:dyDescent="0.2">
      <c r="B62" s="320"/>
      <c r="C62" s="136"/>
      <c r="D62" s="320"/>
      <c r="E62" s="320"/>
      <c r="F62" s="320"/>
      <c r="G62" s="320"/>
      <c r="H62" s="320"/>
      <c r="I62" s="320"/>
      <c r="J62" s="320"/>
      <c r="K62" s="320"/>
    </row>
    <row r="63" spans="2:11" ht="15.75" customHeight="1" x14ac:dyDescent="0.2">
      <c r="B63" s="320"/>
      <c r="C63" s="136"/>
      <c r="D63" s="320"/>
      <c r="E63" s="320"/>
      <c r="F63" s="320"/>
      <c r="G63" s="320"/>
      <c r="H63" s="320"/>
      <c r="I63" s="320"/>
      <c r="J63" s="320"/>
      <c r="K63" s="320"/>
    </row>
    <row r="64" spans="2:11" ht="15.75" customHeight="1" x14ac:dyDescent="0.2">
      <c r="B64" s="320"/>
      <c r="C64" s="136"/>
      <c r="D64" s="320"/>
      <c r="E64" s="320"/>
      <c r="F64" s="320"/>
      <c r="G64" s="320"/>
      <c r="H64" s="320"/>
      <c r="I64" s="320"/>
      <c r="J64" s="320"/>
      <c r="K64" s="320"/>
    </row>
    <row r="65" spans="2:11" ht="15.75" customHeight="1" x14ac:dyDescent="0.2">
      <c r="B65" s="320"/>
      <c r="C65" s="136"/>
      <c r="D65" s="320"/>
      <c r="E65" s="320"/>
      <c r="F65" s="320"/>
      <c r="G65" s="320"/>
      <c r="H65" s="320"/>
      <c r="I65" s="320"/>
      <c r="J65" s="320"/>
      <c r="K65" s="320"/>
    </row>
    <row r="66" spans="2:11" ht="15.75" customHeight="1" x14ac:dyDescent="0.2">
      <c r="B66" s="320"/>
      <c r="C66" s="136"/>
      <c r="D66" s="320"/>
      <c r="E66" s="320"/>
      <c r="F66" s="320"/>
      <c r="G66" s="320"/>
      <c r="H66" s="320"/>
      <c r="I66" s="320"/>
      <c r="J66" s="320"/>
      <c r="K66" s="320"/>
    </row>
    <row r="67" spans="2:11" ht="15.75" customHeight="1" x14ac:dyDescent="0.2">
      <c r="B67" s="320"/>
      <c r="C67" s="136"/>
      <c r="D67" s="320"/>
      <c r="E67" s="320"/>
      <c r="F67" s="320"/>
      <c r="G67" s="320"/>
      <c r="H67" s="320"/>
      <c r="I67" s="320"/>
      <c r="J67" s="320"/>
      <c r="K67" s="320"/>
    </row>
    <row r="68" spans="2:11" ht="15.75" customHeight="1" x14ac:dyDescent="0.2">
      <c r="B68" s="320"/>
      <c r="C68" s="136"/>
      <c r="D68" s="320"/>
      <c r="E68" s="320"/>
      <c r="F68" s="320"/>
      <c r="G68" s="320"/>
      <c r="H68" s="320"/>
      <c r="I68" s="320"/>
      <c r="J68" s="320"/>
      <c r="K68" s="320"/>
    </row>
    <row r="69" spans="2:11" ht="15.75" customHeight="1" x14ac:dyDescent="0.2">
      <c r="B69" s="320"/>
      <c r="C69" s="136"/>
      <c r="D69" s="320"/>
      <c r="E69" s="320"/>
      <c r="F69" s="320"/>
      <c r="G69" s="320"/>
      <c r="H69" s="320"/>
      <c r="I69" s="320"/>
      <c r="J69" s="320"/>
      <c r="K69" s="320"/>
    </row>
    <row r="70" spans="2:11" ht="15.75" customHeight="1" x14ac:dyDescent="0.2">
      <c r="B70" s="320"/>
      <c r="C70" s="136"/>
      <c r="D70" s="320"/>
      <c r="E70" s="320"/>
      <c r="F70" s="320"/>
      <c r="G70" s="320"/>
      <c r="H70" s="320"/>
      <c r="I70" s="320"/>
      <c r="J70" s="320"/>
      <c r="K70" s="320"/>
    </row>
    <row r="71" spans="2:11" ht="15.75" customHeight="1" x14ac:dyDescent="0.2">
      <c r="B71" s="320"/>
      <c r="C71" s="136"/>
      <c r="D71" s="320"/>
      <c r="E71" s="320"/>
      <c r="F71" s="320"/>
      <c r="G71" s="320"/>
      <c r="H71" s="320"/>
      <c r="I71" s="320"/>
      <c r="J71" s="320"/>
      <c r="K71" s="320"/>
    </row>
    <row r="72" spans="2:11" ht="15.75" customHeight="1" x14ac:dyDescent="0.2">
      <c r="B72" s="320"/>
      <c r="C72" s="136"/>
      <c r="D72" s="320"/>
      <c r="E72" s="320"/>
      <c r="F72" s="320"/>
      <c r="G72" s="320"/>
      <c r="H72" s="320"/>
      <c r="I72" s="320"/>
      <c r="J72" s="320"/>
      <c r="K72" s="320"/>
    </row>
    <row r="73" spans="2:11" ht="15.75" customHeight="1" x14ac:dyDescent="0.2">
      <c r="B73" s="320"/>
      <c r="C73" s="136"/>
      <c r="D73" s="320"/>
      <c r="E73" s="320"/>
      <c r="F73" s="320"/>
      <c r="G73" s="320"/>
      <c r="H73" s="320"/>
      <c r="I73" s="320"/>
      <c r="J73" s="320"/>
      <c r="K73" s="320"/>
    </row>
    <row r="74" spans="2:11" ht="15.75" customHeight="1" x14ac:dyDescent="0.2">
      <c r="B74" s="320"/>
      <c r="C74" s="136"/>
      <c r="D74" s="320"/>
      <c r="E74" s="320"/>
      <c r="F74" s="320"/>
      <c r="G74" s="320"/>
      <c r="H74" s="320"/>
      <c r="I74" s="320"/>
      <c r="J74" s="320"/>
      <c r="K74" s="320"/>
    </row>
    <row r="75" spans="2:11" ht="15.75" customHeight="1" x14ac:dyDescent="0.2">
      <c r="B75" s="320"/>
      <c r="C75" s="136"/>
      <c r="D75" s="320"/>
      <c r="E75" s="320"/>
      <c r="F75" s="320"/>
      <c r="G75" s="320"/>
      <c r="H75" s="320"/>
      <c r="I75" s="320"/>
      <c r="J75" s="320"/>
      <c r="K75" s="320"/>
    </row>
    <row r="76" spans="2:11" ht="15.75" customHeight="1" x14ac:dyDescent="0.2">
      <c r="B76" s="320"/>
      <c r="C76" s="136"/>
      <c r="D76" s="320"/>
      <c r="E76" s="320"/>
      <c r="F76" s="320"/>
      <c r="G76" s="320"/>
      <c r="H76" s="320"/>
      <c r="I76" s="320"/>
      <c r="J76" s="320"/>
      <c r="K76" s="320"/>
    </row>
    <row r="77" spans="2:11" ht="15.75" customHeight="1" x14ac:dyDescent="0.2">
      <c r="B77" s="320"/>
      <c r="C77" s="136"/>
      <c r="D77" s="320"/>
      <c r="E77" s="320"/>
      <c r="F77" s="320"/>
      <c r="G77" s="320"/>
      <c r="H77" s="320"/>
      <c r="I77" s="320"/>
      <c r="J77" s="320"/>
      <c r="K77" s="320"/>
    </row>
    <row r="78" spans="2:11" ht="15.75" customHeight="1" x14ac:dyDescent="0.2">
      <c r="B78" s="320"/>
      <c r="C78" s="136"/>
      <c r="D78" s="320"/>
      <c r="E78" s="320"/>
      <c r="F78" s="320"/>
      <c r="G78" s="320"/>
      <c r="H78" s="320"/>
      <c r="I78" s="320"/>
      <c r="J78" s="320"/>
      <c r="K78" s="320"/>
    </row>
    <row r="79" spans="2:11" ht="15.75" customHeight="1" x14ac:dyDescent="0.2">
      <c r="B79" s="320"/>
      <c r="C79" s="136"/>
      <c r="D79" s="320"/>
      <c r="E79" s="320"/>
      <c r="F79" s="320"/>
      <c r="G79" s="320"/>
      <c r="H79" s="320"/>
      <c r="I79" s="320"/>
      <c r="J79" s="320"/>
      <c r="K79" s="320"/>
    </row>
    <row r="80" spans="2:11" ht="15.75" customHeight="1" x14ac:dyDescent="0.2">
      <c r="B80" s="320"/>
      <c r="C80" s="136"/>
      <c r="D80" s="320"/>
      <c r="E80" s="320"/>
      <c r="F80" s="320"/>
      <c r="G80" s="320"/>
      <c r="H80" s="320"/>
      <c r="I80" s="320"/>
      <c r="J80" s="320"/>
      <c r="K80" s="320"/>
    </row>
    <row r="81" spans="2:11" ht="15.75" customHeight="1" x14ac:dyDescent="0.2">
      <c r="B81" s="320"/>
      <c r="C81" s="136"/>
      <c r="D81" s="320"/>
      <c r="E81" s="320"/>
      <c r="F81" s="320"/>
      <c r="G81" s="320"/>
      <c r="H81" s="320"/>
      <c r="I81" s="320"/>
      <c r="J81" s="320"/>
      <c r="K81" s="320"/>
    </row>
    <row r="82" spans="2:11" ht="15.75" customHeight="1" x14ac:dyDescent="0.2">
      <c r="B82" s="320"/>
      <c r="C82" s="136"/>
      <c r="D82" s="320"/>
      <c r="E82" s="320"/>
      <c r="F82" s="320"/>
      <c r="G82" s="320"/>
      <c r="H82" s="320"/>
      <c r="I82" s="320"/>
      <c r="J82" s="320"/>
      <c r="K82" s="320"/>
    </row>
    <row r="83" spans="2:11" ht="15.75" customHeight="1" x14ac:dyDescent="0.2">
      <c r="B83" s="320"/>
      <c r="C83" s="136"/>
      <c r="D83" s="320"/>
      <c r="E83" s="320"/>
      <c r="F83" s="320"/>
      <c r="G83" s="320"/>
      <c r="H83" s="320"/>
      <c r="I83" s="320"/>
      <c r="J83" s="320"/>
      <c r="K83" s="320"/>
    </row>
    <row r="84" spans="2:11" ht="15.75" customHeight="1" x14ac:dyDescent="0.2">
      <c r="B84" s="320"/>
      <c r="C84" s="136"/>
      <c r="D84" s="320"/>
      <c r="E84" s="320"/>
      <c r="F84" s="320"/>
      <c r="G84" s="320"/>
      <c r="H84" s="320"/>
      <c r="I84" s="320"/>
      <c r="J84" s="320"/>
      <c r="K84" s="320"/>
    </row>
    <row r="85" spans="2:11" ht="15.75" customHeight="1" x14ac:dyDescent="0.2">
      <c r="B85" s="320"/>
      <c r="C85" s="136"/>
      <c r="D85" s="320"/>
      <c r="E85" s="320"/>
      <c r="F85" s="320"/>
      <c r="G85" s="320"/>
      <c r="H85" s="320"/>
      <c r="I85" s="320"/>
      <c r="J85" s="320"/>
      <c r="K85" s="320"/>
    </row>
    <row r="86" spans="2:11" ht="15.75" customHeight="1" x14ac:dyDescent="0.2">
      <c r="B86" s="320"/>
      <c r="C86" s="136"/>
      <c r="D86" s="320"/>
      <c r="E86" s="320"/>
      <c r="F86" s="320"/>
      <c r="G86" s="320"/>
      <c r="H86" s="320"/>
      <c r="I86" s="320"/>
      <c r="J86" s="320"/>
      <c r="K86" s="320"/>
    </row>
    <row r="87" spans="2:11" ht="15.75" customHeight="1" x14ac:dyDescent="0.2">
      <c r="B87" s="320"/>
      <c r="C87" s="136"/>
      <c r="D87" s="320"/>
      <c r="E87" s="320"/>
      <c r="F87" s="320"/>
      <c r="G87" s="320"/>
      <c r="H87" s="320"/>
      <c r="I87" s="320"/>
      <c r="J87" s="320"/>
      <c r="K87" s="320"/>
    </row>
    <row r="88" spans="2:11" ht="15.75" customHeight="1" x14ac:dyDescent="0.2">
      <c r="B88" s="320"/>
      <c r="C88" s="136"/>
      <c r="D88" s="320"/>
      <c r="E88" s="320"/>
      <c r="F88" s="320"/>
      <c r="G88" s="320"/>
      <c r="H88" s="320"/>
      <c r="I88" s="320"/>
      <c r="J88" s="320"/>
      <c r="K88" s="320"/>
    </row>
    <row r="89" spans="2:11" ht="15.75" customHeight="1" x14ac:dyDescent="0.2">
      <c r="B89" s="320"/>
      <c r="C89" s="136"/>
      <c r="D89" s="320"/>
      <c r="E89" s="320"/>
      <c r="F89" s="320"/>
      <c r="G89" s="320"/>
      <c r="H89" s="320"/>
      <c r="I89" s="320"/>
      <c r="J89" s="320"/>
      <c r="K89" s="320"/>
    </row>
    <row r="90" spans="2:11" ht="15.75" customHeight="1" x14ac:dyDescent="0.2">
      <c r="B90" s="320"/>
      <c r="C90" s="136"/>
      <c r="D90" s="320"/>
      <c r="E90" s="320"/>
      <c r="F90" s="320"/>
      <c r="G90" s="320"/>
      <c r="H90" s="320"/>
      <c r="I90" s="320"/>
      <c r="J90" s="320"/>
      <c r="K90" s="320"/>
    </row>
    <row r="91" spans="2:11" ht="15.75" customHeight="1" x14ac:dyDescent="0.2">
      <c r="B91" s="320"/>
      <c r="C91" s="136"/>
      <c r="D91" s="320"/>
      <c r="E91" s="320"/>
      <c r="F91" s="320"/>
      <c r="G91" s="320"/>
      <c r="H91" s="320"/>
      <c r="I91" s="320"/>
      <c r="J91" s="320"/>
      <c r="K91" s="320"/>
    </row>
    <row r="92" spans="2:11" ht="15.75" customHeight="1" x14ac:dyDescent="0.2">
      <c r="B92" s="320"/>
      <c r="C92" s="136"/>
      <c r="D92" s="320"/>
      <c r="E92" s="320"/>
      <c r="F92" s="320"/>
      <c r="G92" s="320"/>
      <c r="H92" s="320"/>
      <c r="I92" s="320"/>
      <c r="J92" s="320"/>
      <c r="K92" s="320"/>
    </row>
    <row r="93" spans="2:11" ht="15.75" customHeight="1" x14ac:dyDescent="0.2">
      <c r="B93" s="320"/>
      <c r="C93" s="136"/>
      <c r="D93" s="320"/>
      <c r="E93" s="320"/>
      <c r="F93" s="320"/>
      <c r="G93" s="320"/>
      <c r="H93" s="320"/>
      <c r="I93" s="320"/>
      <c r="J93" s="320"/>
      <c r="K93" s="320"/>
    </row>
    <row r="94" spans="2:11" ht="15.75" customHeight="1" x14ac:dyDescent="0.2">
      <c r="B94" s="320"/>
      <c r="C94" s="136"/>
      <c r="D94" s="320"/>
      <c r="E94" s="320"/>
      <c r="F94" s="320"/>
      <c r="G94" s="320"/>
      <c r="H94" s="320"/>
      <c r="I94" s="320"/>
      <c r="J94" s="320"/>
      <c r="K94" s="320"/>
    </row>
    <row r="95" spans="2:11" ht="15.75" customHeight="1" x14ac:dyDescent="0.2">
      <c r="B95" s="320"/>
      <c r="C95" s="136"/>
      <c r="D95" s="320"/>
      <c r="E95" s="320"/>
      <c r="F95" s="320"/>
      <c r="G95" s="320"/>
      <c r="H95" s="320"/>
      <c r="I95" s="320"/>
      <c r="J95" s="320"/>
      <c r="K95" s="320"/>
    </row>
    <row r="96" spans="2:11" ht="15.75" customHeight="1" x14ac:dyDescent="0.2">
      <c r="B96" s="320"/>
      <c r="C96" s="136"/>
      <c r="D96" s="320"/>
      <c r="E96" s="320"/>
      <c r="F96" s="320"/>
      <c r="G96" s="320"/>
      <c r="H96" s="320"/>
      <c r="I96" s="320"/>
      <c r="J96" s="320"/>
      <c r="K96" s="320"/>
    </row>
    <row r="97" spans="2:11" ht="15.75" customHeight="1" x14ac:dyDescent="0.2">
      <c r="B97" s="320"/>
      <c r="C97" s="136"/>
      <c r="D97" s="320"/>
      <c r="E97" s="320"/>
      <c r="F97" s="320"/>
      <c r="G97" s="320"/>
      <c r="H97" s="320"/>
      <c r="I97" s="320"/>
      <c r="J97" s="320"/>
      <c r="K97" s="320"/>
    </row>
    <row r="98" spans="2:11" ht="15.75" customHeight="1" x14ac:dyDescent="0.2">
      <c r="B98" s="320"/>
      <c r="C98" s="136"/>
      <c r="D98" s="320"/>
      <c r="E98" s="320"/>
      <c r="F98" s="320"/>
      <c r="G98" s="320"/>
      <c r="H98" s="320"/>
      <c r="I98" s="320"/>
      <c r="J98" s="320"/>
      <c r="K98" s="320"/>
    </row>
    <row r="99" spans="2:11" ht="15.75" customHeight="1" x14ac:dyDescent="0.2">
      <c r="B99" s="320"/>
      <c r="C99" s="136"/>
      <c r="D99" s="320"/>
      <c r="E99" s="320"/>
      <c r="F99" s="320"/>
      <c r="G99" s="320"/>
      <c r="H99" s="320"/>
      <c r="I99" s="320"/>
      <c r="J99" s="320"/>
      <c r="K99" s="320"/>
    </row>
    <row r="100" spans="2:11" ht="15.75" customHeight="1" x14ac:dyDescent="0.2">
      <c r="B100" s="320"/>
      <c r="C100" s="136"/>
      <c r="D100" s="320"/>
      <c r="E100" s="320"/>
      <c r="F100" s="320"/>
      <c r="G100" s="320"/>
      <c r="H100" s="320"/>
      <c r="I100" s="320"/>
      <c r="J100" s="320"/>
      <c r="K100" s="320"/>
    </row>
    <row r="101" spans="2:11" ht="15.75" customHeight="1" x14ac:dyDescent="0.2">
      <c r="B101" s="320"/>
      <c r="C101" s="136"/>
      <c r="D101" s="320"/>
      <c r="E101" s="320"/>
      <c r="F101" s="320"/>
      <c r="G101" s="320"/>
      <c r="H101" s="320"/>
      <c r="I101" s="320"/>
      <c r="J101" s="320"/>
      <c r="K101" s="320"/>
    </row>
    <row r="102" spans="2:11" ht="15.75" customHeight="1" x14ac:dyDescent="0.2">
      <c r="B102" s="320"/>
      <c r="C102" s="136"/>
      <c r="D102" s="320"/>
      <c r="E102" s="320"/>
      <c r="F102" s="320"/>
      <c r="G102" s="320"/>
      <c r="H102" s="320"/>
      <c r="I102" s="320"/>
      <c r="J102" s="320"/>
      <c r="K102" s="320"/>
    </row>
    <row r="103" spans="2:11" ht="15.75" customHeight="1" x14ac:dyDescent="0.2">
      <c r="B103" s="320"/>
      <c r="C103" s="136"/>
      <c r="D103" s="320"/>
      <c r="E103" s="320"/>
      <c r="F103" s="320"/>
      <c r="G103" s="320"/>
      <c r="H103" s="320"/>
      <c r="I103" s="320"/>
      <c r="J103" s="320"/>
      <c r="K103" s="320"/>
    </row>
    <row r="104" spans="2:11" ht="15.75" customHeight="1" x14ac:dyDescent="0.2">
      <c r="B104" s="320"/>
      <c r="C104" s="136"/>
      <c r="D104" s="320"/>
      <c r="E104" s="320"/>
      <c r="F104" s="320"/>
      <c r="G104" s="320"/>
      <c r="H104" s="320"/>
      <c r="I104" s="320"/>
      <c r="J104" s="320"/>
      <c r="K104" s="320"/>
    </row>
    <row r="105" spans="2:11" ht="15.75" customHeight="1" x14ac:dyDescent="0.2">
      <c r="B105" s="320"/>
      <c r="C105" s="136"/>
      <c r="D105" s="320"/>
      <c r="E105" s="320"/>
      <c r="F105" s="320"/>
      <c r="G105" s="320"/>
      <c r="H105" s="320"/>
      <c r="I105" s="320"/>
      <c r="J105" s="320"/>
      <c r="K105" s="320"/>
    </row>
    <row r="106" spans="2:11" ht="15.75" customHeight="1" x14ac:dyDescent="0.2">
      <c r="B106" s="320"/>
      <c r="C106" s="136"/>
      <c r="D106" s="320"/>
      <c r="E106" s="320"/>
      <c r="F106" s="320"/>
      <c r="G106" s="320"/>
      <c r="H106" s="320"/>
      <c r="I106" s="320"/>
      <c r="J106" s="320"/>
      <c r="K106" s="320"/>
    </row>
    <row r="107" spans="2:11" ht="15.75" customHeight="1" x14ac:dyDescent="0.2">
      <c r="B107" s="320"/>
      <c r="C107" s="136"/>
      <c r="D107" s="320"/>
      <c r="E107" s="320"/>
      <c r="F107" s="320"/>
      <c r="G107" s="320"/>
      <c r="H107" s="320"/>
      <c r="I107" s="320"/>
      <c r="J107" s="320"/>
      <c r="K107" s="320"/>
    </row>
    <row r="108" spans="2:11" ht="15.75" customHeight="1" x14ac:dyDescent="0.2">
      <c r="B108" s="320"/>
      <c r="C108" s="136"/>
      <c r="D108" s="320"/>
      <c r="E108" s="320"/>
      <c r="F108" s="320"/>
      <c r="G108" s="320"/>
      <c r="H108" s="320"/>
      <c r="I108" s="320"/>
      <c r="J108" s="320"/>
      <c r="K108" s="320"/>
    </row>
    <row r="109" spans="2:11" ht="15.75" customHeight="1" x14ac:dyDescent="0.2">
      <c r="B109" s="320"/>
      <c r="C109" s="136"/>
      <c r="D109" s="320"/>
      <c r="E109" s="320"/>
      <c r="F109" s="320"/>
      <c r="G109" s="320"/>
      <c r="H109" s="320"/>
      <c r="I109" s="320"/>
      <c r="J109" s="320"/>
      <c r="K109" s="320"/>
    </row>
    <row r="110" spans="2:11" ht="15.75" customHeight="1" x14ac:dyDescent="0.2">
      <c r="B110" s="320"/>
      <c r="C110" s="136"/>
      <c r="D110" s="320"/>
      <c r="E110" s="320"/>
      <c r="F110" s="320"/>
      <c r="G110" s="320"/>
      <c r="H110" s="320"/>
      <c r="I110" s="320"/>
      <c r="J110" s="320"/>
      <c r="K110" s="320"/>
    </row>
    <row r="111" spans="2:11" ht="15.75" customHeight="1" x14ac:dyDescent="0.2">
      <c r="B111" s="320"/>
      <c r="C111" s="136"/>
      <c r="D111" s="320"/>
      <c r="E111" s="320"/>
      <c r="F111" s="320"/>
      <c r="G111" s="320"/>
      <c r="H111" s="320"/>
      <c r="I111" s="320"/>
      <c r="J111" s="320"/>
      <c r="K111" s="320"/>
    </row>
    <row r="112" spans="2:11" ht="15.75" customHeight="1" x14ac:dyDescent="0.2">
      <c r="B112" s="320"/>
      <c r="C112" s="136"/>
      <c r="D112" s="320"/>
      <c r="E112" s="320"/>
      <c r="F112" s="320"/>
      <c r="G112" s="320"/>
      <c r="H112" s="320"/>
      <c r="I112" s="320"/>
      <c r="J112" s="320"/>
      <c r="K112" s="320"/>
    </row>
    <row r="113" spans="2:11" ht="15.75" customHeight="1" x14ac:dyDescent="0.2">
      <c r="B113" s="320"/>
      <c r="C113" s="136"/>
      <c r="D113" s="320"/>
      <c r="E113" s="320"/>
      <c r="F113" s="320"/>
      <c r="G113" s="320"/>
      <c r="H113" s="320"/>
      <c r="I113" s="320"/>
      <c r="J113" s="320"/>
      <c r="K113" s="320"/>
    </row>
    <row r="114" spans="2:11" ht="15.75" customHeight="1" x14ac:dyDescent="0.2">
      <c r="B114" s="320"/>
      <c r="C114" s="136"/>
      <c r="D114" s="320"/>
      <c r="E114" s="320"/>
      <c r="F114" s="320"/>
      <c r="G114" s="320"/>
      <c r="H114" s="320"/>
      <c r="I114" s="320"/>
      <c r="J114" s="320"/>
      <c r="K114" s="320"/>
    </row>
    <row r="115" spans="2:11" ht="15.75" customHeight="1" x14ac:dyDescent="0.2">
      <c r="B115" s="320"/>
      <c r="C115" s="136"/>
      <c r="D115" s="320"/>
      <c r="E115" s="320"/>
      <c r="F115" s="320"/>
      <c r="G115" s="320"/>
      <c r="H115" s="320"/>
      <c r="I115" s="320"/>
      <c r="J115" s="320"/>
      <c r="K115" s="320"/>
    </row>
    <row r="116" spans="2:11" ht="15.75" customHeight="1" x14ac:dyDescent="0.2">
      <c r="B116" s="320"/>
      <c r="C116" s="136"/>
      <c r="D116" s="320"/>
      <c r="E116" s="320"/>
      <c r="F116" s="320"/>
      <c r="G116" s="320"/>
      <c r="H116" s="320"/>
      <c r="I116" s="320"/>
      <c r="J116" s="320"/>
      <c r="K116" s="320"/>
    </row>
    <row r="117" spans="2:11" ht="15.75" customHeight="1" x14ac:dyDescent="0.2">
      <c r="B117" s="320"/>
      <c r="C117" s="136"/>
      <c r="D117" s="320"/>
      <c r="E117" s="320"/>
      <c r="F117" s="320"/>
      <c r="G117" s="320"/>
      <c r="H117" s="320"/>
      <c r="I117" s="320"/>
      <c r="J117" s="320"/>
      <c r="K117" s="320"/>
    </row>
    <row r="118" spans="2:11" ht="15.75" customHeight="1" x14ac:dyDescent="0.2">
      <c r="B118" s="320"/>
      <c r="C118" s="136"/>
      <c r="D118" s="320"/>
      <c r="E118" s="320"/>
      <c r="F118" s="320"/>
      <c r="G118" s="320"/>
      <c r="H118" s="320"/>
      <c r="I118" s="320"/>
      <c r="J118" s="320"/>
      <c r="K118" s="320"/>
    </row>
    <row r="119" spans="2:11" ht="15.75" customHeight="1" x14ac:dyDescent="0.2">
      <c r="B119" s="320"/>
      <c r="C119" s="136"/>
      <c r="D119" s="320"/>
      <c r="E119" s="320"/>
      <c r="F119" s="320"/>
      <c r="G119" s="320"/>
      <c r="H119" s="320"/>
      <c r="I119" s="320"/>
      <c r="J119" s="320"/>
      <c r="K119" s="320"/>
    </row>
    <row r="120" spans="2:11" ht="15.75" customHeight="1" x14ac:dyDescent="0.2">
      <c r="B120" s="320"/>
      <c r="C120" s="136"/>
      <c r="D120" s="320"/>
      <c r="E120" s="320"/>
      <c r="F120" s="320"/>
      <c r="G120" s="320"/>
      <c r="H120" s="320"/>
      <c r="I120" s="320"/>
      <c r="J120" s="320"/>
      <c r="K120" s="320"/>
    </row>
    <row r="121" spans="2:11" ht="15.75" customHeight="1" x14ac:dyDescent="0.2">
      <c r="B121" s="320"/>
      <c r="C121" s="136"/>
      <c r="D121" s="320"/>
      <c r="E121" s="320"/>
      <c r="F121" s="320"/>
      <c r="G121" s="320"/>
      <c r="H121" s="320"/>
      <c r="I121" s="320"/>
      <c r="J121" s="320"/>
      <c r="K121" s="320"/>
    </row>
    <row r="122" spans="2:11" ht="15.75" customHeight="1" x14ac:dyDescent="0.2">
      <c r="B122" s="320"/>
      <c r="C122" s="136"/>
      <c r="D122" s="320"/>
      <c r="E122" s="320"/>
      <c r="F122" s="320"/>
      <c r="G122" s="320"/>
      <c r="H122" s="320"/>
      <c r="I122" s="320"/>
      <c r="J122" s="320"/>
      <c r="K122" s="320"/>
    </row>
  </sheetData>
  <sheetProtection algorithmName="SHA-512" hashValue="SyWAb4pu3xrUX1uhN1UDDl3TXrsixVs7nNsZIM2enXCPYveCOWYXGFKqlI6G8yZZ/r7SlbeZAS2fiFWWPZL81w==" saltValue="4GRg0hyOhoC5XPUAT21ycQ==" spinCount="100000" sheet="1" selectLockedCells="1"/>
  <mergeCells count="51">
    <mergeCell ref="K45:M45"/>
    <mergeCell ref="B36:C36"/>
    <mergeCell ref="B37:C37"/>
    <mergeCell ref="A38:G38"/>
    <mergeCell ref="A39:A44"/>
    <mergeCell ref="B39:G39"/>
    <mergeCell ref="B40:G44"/>
    <mergeCell ref="B34:C34"/>
    <mergeCell ref="B24:D24"/>
    <mergeCell ref="B25:D25"/>
    <mergeCell ref="B26:D26"/>
    <mergeCell ref="B27:D27"/>
    <mergeCell ref="B28:D28"/>
    <mergeCell ref="B29:D29"/>
    <mergeCell ref="A30:G30"/>
    <mergeCell ref="B31:C31"/>
    <mergeCell ref="D31:G31"/>
    <mergeCell ref="B32:C32"/>
    <mergeCell ref="B33:C33"/>
    <mergeCell ref="B23:D23"/>
    <mergeCell ref="A14:B14"/>
    <mergeCell ref="C14:G14"/>
    <mergeCell ref="B16:D16"/>
    <mergeCell ref="E16:G16"/>
    <mergeCell ref="B17:D17"/>
    <mergeCell ref="B18:D18"/>
    <mergeCell ref="A19:G19"/>
    <mergeCell ref="B20:D20"/>
    <mergeCell ref="E20:G20"/>
    <mergeCell ref="B21:D21"/>
    <mergeCell ref="B22:D22"/>
    <mergeCell ref="A11:B11"/>
    <mergeCell ref="C11:G11"/>
    <mergeCell ref="A12:B12"/>
    <mergeCell ref="C12:G12"/>
    <mergeCell ref="A13:B13"/>
    <mergeCell ref="C13:G13"/>
    <mergeCell ref="A8:B8"/>
    <mergeCell ref="C8:G8"/>
    <mergeCell ref="A9:B9"/>
    <mergeCell ref="C9:G9"/>
    <mergeCell ref="A10:B10"/>
    <mergeCell ref="C10:G10"/>
    <mergeCell ref="A7:B7"/>
    <mergeCell ref="C7:G7"/>
    <mergeCell ref="C1:G1"/>
    <mergeCell ref="C2:G2"/>
    <mergeCell ref="C3:G3"/>
    <mergeCell ref="C4:G4"/>
    <mergeCell ref="A5:G5"/>
    <mergeCell ref="A1:B2"/>
  </mergeCells>
  <conditionalFormatting sqref="C11:G12">
    <cfRule type="cellIs" dxfId="0" priority="1" operator="equal">
      <formula>0</formula>
    </cfRule>
  </conditionalFormatting>
  <printOptions horizontalCentered="1"/>
  <pageMargins left="0.25" right="0.25" top="0.75" bottom="0.75" header="0.3" footer="0.3"/>
  <pageSetup scale="88" orientation="portrait" r:id="rId1"/>
  <headerFooter scaleWithDoc="0" alignWithMargins="0">
    <oddFooter>&amp;LLast Updated: 10/16/2025&amp;CVs. 2026-2&amp;RRider F-1 ASF</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
    <pageSetUpPr autoPageBreaks="0" fitToPage="1"/>
  </sheetPr>
  <dimension ref="A1:P84"/>
  <sheetViews>
    <sheetView showGridLines="0" showZeros="0" topLeftCell="A7" zoomScaleNormal="100" workbookViewId="0">
      <selection activeCell="E17" sqref="E17"/>
    </sheetView>
  </sheetViews>
  <sheetFormatPr defaultColWidth="9.140625" defaultRowHeight="13.9" customHeight="1" x14ac:dyDescent="0.2"/>
  <cols>
    <col min="1" max="1" width="3.42578125" style="137" customWidth="1"/>
    <col min="2" max="2" width="2.42578125" style="138" customWidth="1"/>
    <col min="3" max="3" width="2.28515625" style="138" customWidth="1"/>
    <col min="4" max="4" width="2.42578125" style="138" customWidth="1"/>
    <col min="5" max="5" width="2.28515625" style="138" customWidth="1"/>
    <col min="6" max="6" width="3.42578125" style="139" customWidth="1"/>
    <col min="7" max="7" width="2.42578125" style="137" customWidth="1"/>
    <col min="8" max="8" width="21" style="137" customWidth="1"/>
    <col min="9" max="9" width="16" style="137" customWidth="1"/>
    <col min="10" max="10" width="14.28515625" style="137" customWidth="1"/>
    <col min="11" max="11" width="2.42578125" style="137" customWidth="1"/>
    <col min="12" max="12" width="16" style="137" customWidth="1"/>
    <col min="13" max="13" width="12.7109375" style="137" customWidth="1"/>
    <col min="14" max="14" width="3.140625" style="137" customWidth="1"/>
    <col min="15" max="16384" width="9.140625" style="137"/>
  </cols>
  <sheetData>
    <row r="1" spans="1:16" s="121" customFormat="1" ht="18" customHeight="1" x14ac:dyDescent="0.25">
      <c r="A1" s="396" t="s">
        <v>11</v>
      </c>
      <c r="B1" s="430"/>
      <c r="C1" s="430"/>
      <c r="D1" s="430"/>
      <c r="E1" s="430"/>
      <c r="F1" s="430"/>
      <c r="G1" s="430"/>
      <c r="H1" s="430"/>
      <c r="I1" s="216"/>
      <c r="J1" s="175"/>
      <c r="K1" s="175"/>
      <c r="L1" s="175"/>
      <c r="M1" s="175"/>
      <c r="N1" s="177"/>
    </row>
    <row r="2" spans="1:16" s="121" customFormat="1" ht="18" x14ac:dyDescent="0.25">
      <c r="A2" s="398"/>
      <c r="B2" s="431"/>
      <c r="C2" s="431"/>
      <c r="D2" s="431"/>
      <c r="E2" s="431"/>
      <c r="F2" s="431"/>
      <c r="G2" s="431"/>
      <c r="H2" s="431"/>
      <c r="I2" s="638" t="s">
        <v>232</v>
      </c>
      <c r="J2" s="639"/>
      <c r="K2" s="639"/>
      <c r="L2" s="639"/>
      <c r="M2" s="639"/>
      <c r="N2" s="640"/>
    </row>
    <row r="3" spans="1:16" s="123" customFormat="1" ht="26.25" customHeight="1" x14ac:dyDescent="0.25">
      <c r="A3" s="122"/>
      <c r="I3" s="641" t="s">
        <v>233</v>
      </c>
      <c r="J3" s="642"/>
      <c r="K3" s="642"/>
      <c r="L3" s="642"/>
      <c r="M3" s="642"/>
      <c r="N3" s="643"/>
      <c r="P3" s="124"/>
    </row>
    <row r="4" spans="1:16" s="59" customFormat="1" ht="16.5" thickBot="1" x14ac:dyDescent="0.3">
      <c r="A4" s="24"/>
      <c r="H4" s="125"/>
      <c r="I4" s="644"/>
      <c r="J4" s="645"/>
      <c r="K4" s="645"/>
      <c r="L4" s="645"/>
      <c r="M4" s="645"/>
      <c r="N4" s="217"/>
    </row>
    <row r="5" spans="1:16" ht="16.5" customHeight="1" thickTop="1" thickBot="1" x14ac:dyDescent="0.3">
      <c r="A5" s="711" t="s">
        <v>233</v>
      </c>
      <c r="B5" s="712"/>
      <c r="C5" s="712"/>
      <c r="D5" s="712"/>
      <c r="E5" s="712"/>
      <c r="F5" s="712"/>
      <c r="G5" s="712"/>
      <c r="H5" s="712"/>
      <c r="I5" s="712"/>
      <c r="J5" s="712"/>
      <c r="K5" s="712"/>
      <c r="L5" s="712"/>
      <c r="M5" s="712"/>
      <c r="N5" s="713"/>
    </row>
    <row r="6" spans="1:16" ht="9" customHeight="1" thickTop="1" thickBot="1" x14ac:dyDescent="0.3">
      <c r="A6" s="708"/>
      <c r="B6" s="709"/>
      <c r="C6" s="709"/>
      <c r="D6" s="709"/>
      <c r="E6" s="709"/>
      <c r="F6" s="709"/>
      <c r="G6" s="709"/>
      <c r="H6" s="709"/>
      <c r="I6" s="710"/>
      <c r="J6" s="710"/>
      <c r="K6" s="710"/>
      <c r="L6" s="710"/>
      <c r="M6" s="710"/>
      <c r="N6" s="178"/>
    </row>
    <row r="7" spans="1:16" ht="16.5" customHeight="1" x14ac:dyDescent="0.25">
      <c r="A7" s="704" t="s">
        <v>12</v>
      </c>
      <c r="B7" s="705"/>
      <c r="C7" s="706"/>
      <c r="D7" s="706"/>
      <c r="E7" s="706"/>
      <c r="F7" s="706"/>
      <c r="G7" s="706"/>
      <c r="H7" s="707"/>
      <c r="I7" s="714" t="str">
        <f>'FORM 1 REVENUE SUMMARY'!D1</f>
        <v xml:space="preserve">Sub recipient - </v>
      </c>
      <c r="J7" s="605"/>
      <c r="K7" s="605"/>
      <c r="L7" s="605"/>
      <c r="M7" s="605"/>
      <c r="N7" s="606"/>
    </row>
    <row r="8" spans="1:16" ht="16.5" customHeight="1" x14ac:dyDescent="0.25">
      <c r="A8" s="721" t="s">
        <v>13</v>
      </c>
      <c r="B8" s="722"/>
      <c r="C8" s="722"/>
      <c r="D8" s="722"/>
      <c r="E8" s="722"/>
      <c r="F8" s="722"/>
      <c r="G8" s="722"/>
      <c r="H8" s="723"/>
      <c r="I8" s="719" t="str">
        <f>'FORM 1 REVENUE SUMMARY'!D2</f>
        <v>Rural Health Transformation Program - Population Health</v>
      </c>
      <c r="J8" s="570"/>
      <c r="K8" s="570"/>
      <c r="L8" s="570"/>
      <c r="M8" s="570"/>
      <c r="N8" s="571"/>
    </row>
    <row r="9" spans="1:16" ht="16.5" customHeight="1" x14ac:dyDescent="0.25">
      <c r="A9" s="721" t="s">
        <v>14</v>
      </c>
      <c r="B9" s="722"/>
      <c r="C9" s="722"/>
      <c r="D9" s="722"/>
      <c r="E9" s="722"/>
      <c r="F9" s="722"/>
      <c r="G9" s="722"/>
      <c r="H9" s="723"/>
      <c r="I9" s="720">
        <f>'FORM 1 REVENUE SUMMARY'!D3</f>
        <v>46296</v>
      </c>
      <c r="J9" s="572"/>
      <c r="K9" s="572"/>
      <c r="L9" s="572"/>
      <c r="M9" s="572"/>
      <c r="N9" s="573"/>
    </row>
    <row r="10" spans="1:16" ht="16.5" customHeight="1" x14ac:dyDescent="0.25">
      <c r="A10" s="721" t="s">
        <v>15</v>
      </c>
      <c r="B10" s="722"/>
      <c r="C10" s="722"/>
      <c r="D10" s="722"/>
      <c r="E10" s="722"/>
      <c r="F10" s="722"/>
      <c r="G10" s="722"/>
      <c r="H10" s="723"/>
      <c r="I10" s="720">
        <f>'FORM 1 REVENUE SUMMARY'!D4</f>
        <v>46660</v>
      </c>
      <c r="J10" s="572"/>
      <c r="K10" s="572"/>
      <c r="L10" s="572"/>
      <c r="M10" s="572"/>
      <c r="N10" s="573"/>
    </row>
    <row r="11" spans="1:16" ht="15.75" customHeight="1" thickBot="1" x14ac:dyDescent="0.3">
      <c r="A11" s="725" t="s">
        <v>16</v>
      </c>
      <c r="B11" s="726"/>
      <c r="C11" s="726"/>
      <c r="D11" s="726"/>
      <c r="E11" s="726"/>
      <c r="F11" s="726"/>
      <c r="G11" s="726"/>
      <c r="H11" s="727"/>
      <c r="I11" s="728" t="str">
        <f>'FORM 1 REVENUE SUMMARY'!D5</f>
        <v>COM-27-0826</v>
      </c>
      <c r="J11" s="729"/>
      <c r="K11" s="729"/>
      <c r="L11" s="729"/>
      <c r="M11" s="729"/>
      <c r="N11" s="730"/>
    </row>
    <row r="12" spans="1:16" ht="9" customHeight="1" x14ac:dyDescent="0.2"/>
    <row r="13" spans="1:16" ht="53.25" customHeight="1" x14ac:dyDescent="0.2">
      <c r="B13" s="724" t="s">
        <v>234</v>
      </c>
      <c r="C13" s="724"/>
      <c r="D13" s="724"/>
      <c r="E13" s="724"/>
      <c r="F13" s="724"/>
      <c r="G13" s="724"/>
      <c r="H13" s="724"/>
      <c r="I13" s="724"/>
      <c r="J13" s="724"/>
      <c r="K13" s="724"/>
      <c r="L13" s="724"/>
      <c r="M13" s="724"/>
      <c r="N13" s="179"/>
    </row>
    <row r="14" spans="1:16" ht="9" customHeight="1" thickBot="1" x14ac:dyDescent="0.25"/>
    <row r="15" spans="1:16" ht="13.5" thickBot="1" x14ac:dyDescent="0.25">
      <c r="B15" s="140" t="s">
        <v>235</v>
      </c>
      <c r="D15" s="715" t="s">
        <v>236</v>
      </c>
      <c r="E15" s="715"/>
      <c r="F15" s="715"/>
      <c r="G15" s="715"/>
      <c r="H15" s="715"/>
      <c r="I15" s="715"/>
      <c r="J15" s="715"/>
      <c r="K15" s="715"/>
      <c r="L15" s="715"/>
      <c r="M15" s="715"/>
    </row>
    <row r="16" spans="1:16" ht="9" customHeight="1" x14ac:dyDescent="0.2"/>
    <row r="17" spans="2:13" ht="12.75" x14ac:dyDescent="0.2">
      <c r="H17" s="139" t="s">
        <v>237</v>
      </c>
      <c r="I17" s="141">
        <v>93.798000000000002</v>
      </c>
      <c r="K17" s="139" t="s">
        <v>237</v>
      </c>
      <c r="L17" s="141"/>
    </row>
    <row r="18" spans="2:13" ht="12.75" x14ac:dyDescent="0.2">
      <c r="H18" s="139" t="s">
        <v>237</v>
      </c>
      <c r="I18" s="141"/>
      <c r="K18" s="139" t="s">
        <v>237</v>
      </c>
      <c r="L18" s="180"/>
    </row>
    <row r="19" spans="2:13" ht="9" customHeight="1" x14ac:dyDescent="0.2">
      <c r="H19" s="139"/>
    </row>
    <row r="20" spans="2:13" ht="12.75" x14ac:dyDescent="0.2">
      <c r="D20" s="715" t="s">
        <v>238</v>
      </c>
      <c r="E20" s="715"/>
      <c r="F20" s="715"/>
      <c r="G20" s="715"/>
      <c r="H20" s="715"/>
      <c r="I20" s="715"/>
      <c r="J20" s="715"/>
      <c r="K20" s="715"/>
      <c r="L20" s="715"/>
      <c r="M20" s="324"/>
    </row>
    <row r="21" spans="2:13" ht="9" customHeight="1" thickBot="1" x14ac:dyDescent="0.25"/>
    <row r="22" spans="2:13" ht="13.5" thickBot="1" x14ac:dyDescent="0.25">
      <c r="B22" s="140" t="s">
        <v>235</v>
      </c>
      <c r="D22" s="715" t="s">
        <v>239</v>
      </c>
      <c r="E22" s="715"/>
      <c r="F22" s="715"/>
      <c r="G22" s="715"/>
      <c r="H22" s="715"/>
      <c r="I22" s="715"/>
      <c r="J22" s="715"/>
      <c r="K22" s="715"/>
      <c r="L22" s="715"/>
    </row>
    <row r="23" spans="2:13" ht="9" customHeight="1" thickBot="1" x14ac:dyDescent="0.25"/>
    <row r="24" spans="2:13" ht="13.5" thickBot="1" x14ac:dyDescent="0.25">
      <c r="D24" s="140" t="s">
        <v>235</v>
      </c>
      <c r="F24" s="139">
        <v>1</v>
      </c>
      <c r="G24" s="176" t="s">
        <v>240</v>
      </c>
    </row>
    <row r="25" spans="2:13" ht="9" customHeight="1" thickBot="1" x14ac:dyDescent="0.25"/>
    <row r="26" spans="2:13" ht="13.5" thickBot="1" x14ac:dyDescent="0.25">
      <c r="D26" s="140" t="s">
        <v>235</v>
      </c>
      <c r="F26" s="139">
        <v>2</v>
      </c>
      <c r="G26" s="176" t="s">
        <v>241</v>
      </c>
    </row>
    <row r="27" spans="2:13" ht="9" customHeight="1" x14ac:dyDescent="0.2">
      <c r="G27" s="176"/>
    </row>
    <row r="28" spans="2:13" ht="12.75" x14ac:dyDescent="0.2">
      <c r="G28" s="139" t="s">
        <v>72</v>
      </c>
      <c r="H28" s="717" t="s">
        <v>242</v>
      </c>
      <c r="I28" s="717"/>
    </row>
    <row r="29" spans="2:13" ht="12.75" x14ac:dyDescent="0.2">
      <c r="G29" s="142"/>
    </row>
    <row r="30" spans="2:13" ht="12.75" x14ac:dyDescent="0.2">
      <c r="G30" s="139" t="s">
        <v>75</v>
      </c>
      <c r="H30" s="717" t="s">
        <v>243</v>
      </c>
      <c r="I30" s="717"/>
    </row>
    <row r="31" spans="2:13" ht="12.75" x14ac:dyDescent="0.2">
      <c r="G31" s="142"/>
      <c r="H31" s="137" t="s">
        <v>244</v>
      </c>
    </row>
    <row r="32" spans="2:13" ht="9" customHeight="1" thickBot="1" x14ac:dyDescent="0.25"/>
    <row r="33" spans="4:13" ht="13.5" thickBot="1" x14ac:dyDescent="0.25">
      <c r="D33" s="140" t="s">
        <v>235</v>
      </c>
      <c r="F33" s="139">
        <v>3</v>
      </c>
      <c r="G33" s="176" t="s">
        <v>245</v>
      </c>
      <c r="L33" s="718" t="s">
        <v>246</v>
      </c>
      <c r="M33" s="718"/>
    </row>
    <row r="34" spans="4:13" ht="9" customHeight="1" thickBot="1" x14ac:dyDescent="0.25"/>
    <row r="35" spans="4:13" ht="13.5" thickBot="1" x14ac:dyDescent="0.25">
      <c r="D35" s="140" t="s">
        <v>235</v>
      </c>
      <c r="F35" s="139">
        <v>4</v>
      </c>
      <c r="G35" s="176" t="s">
        <v>247</v>
      </c>
    </row>
    <row r="36" spans="4:13" ht="9" customHeight="1" thickBot="1" x14ac:dyDescent="0.25">
      <c r="G36" s="176"/>
    </row>
    <row r="37" spans="4:13" ht="13.5" thickBot="1" x14ac:dyDescent="0.25">
      <c r="G37" s="140" t="s">
        <v>235</v>
      </c>
      <c r="H37" s="137" t="s">
        <v>248</v>
      </c>
    </row>
    <row r="38" spans="4:13" ht="4.9000000000000004" customHeight="1" x14ac:dyDescent="0.2">
      <c r="G38" s="138"/>
    </row>
    <row r="39" spans="4:13" ht="4.9000000000000004" customHeight="1" thickBot="1" x14ac:dyDescent="0.25">
      <c r="G39" s="138"/>
    </row>
    <row r="40" spans="4:13" ht="13.5" thickBot="1" x14ac:dyDescent="0.25">
      <c r="D40" s="140" t="s">
        <v>235</v>
      </c>
      <c r="F40" s="139">
        <v>5</v>
      </c>
      <c r="G40" s="176" t="s">
        <v>249</v>
      </c>
      <c r="L40" s="718"/>
      <c r="M40" s="718"/>
    </row>
    <row r="41" spans="4:13" ht="9" customHeight="1" thickBot="1" x14ac:dyDescent="0.25"/>
    <row r="42" spans="4:13" ht="13.5" thickBot="1" x14ac:dyDescent="0.25">
      <c r="D42" s="140" t="s">
        <v>235</v>
      </c>
      <c r="F42" s="139">
        <v>6</v>
      </c>
      <c r="G42" s="176" t="s">
        <v>250</v>
      </c>
      <c r="L42" s="718" t="s">
        <v>251</v>
      </c>
      <c r="M42" s="718"/>
    </row>
    <row r="43" spans="4:13" ht="9" customHeight="1" thickBot="1" x14ac:dyDescent="0.25"/>
    <row r="44" spans="4:13" ht="13.5" thickBot="1" x14ac:dyDescent="0.25">
      <c r="D44" s="140"/>
      <c r="F44" s="139">
        <v>7</v>
      </c>
      <c r="G44" s="176" t="s">
        <v>252</v>
      </c>
      <c r="L44" s="718"/>
      <c r="M44" s="718"/>
    </row>
    <row r="45" spans="4:13" ht="9" customHeight="1" thickBot="1" x14ac:dyDescent="0.25"/>
    <row r="46" spans="4:13" ht="13.5" thickBot="1" x14ac:dyDescent="0.25">
      <c r="D46" s="140"/>
      <c r="F46" s="139">
        <v>8</v>
      </c>
      <c r="G46" s="176" t="s">
        <v>253</v>
      </c>
      <c r="L46" s="718"/>
      <c r="M46" s="718"/>
    </row>
    <row r="47" spans="4:13" ht="9" customHeight="1" thickBot="1" x14ac:dyDescent="0.25"/>
    <row r="48" spans="4:13" ht="13.5" thickBot="1" x14ac:dyDescent="0.25">
      <c r="D48" s="140" t="s">
        <v>235</v>
      </c>
      <c r="F48" s="139">
        <v>9</v>
      </c>
      <c r="G48" s="176" t="s">
        <v>254</v>
      </c>
      <c r="L48" s="718"/>
      <c r="M48" s="718"/>
    </row>
    <row r="49" spans="4:13" ht="9" customHeight="1" thickBot="1" x14ac:dyDescent="0.25"/>
    <row r="50" spans="4:13" ht="13.5" thickBot="1" x14ac:dyDescent="0.25">
      <c r="D50" s="140" t="s">
        <v>235</v>
      </c>
      <c r="F50" s="139">
        <v>10</v>
      </c>
      <c r="G50" s="176" t="s">
        <v>255</v>
      </c>
      <c r="L50" s="718"/>
      <c r="M50" s="718"/>
    </row>
    <row r="51" spans="4:13" ht="9" customHeight="1" thickBot="1" x14ac:dyDescent="0.25"/>
    <row r="52" spans="4:13" ht="13.5" thickBot="1" x14ac:dyDescent="0.25">
      <c r="D52" s="140" t="s">
        <v>235</v>
      </c>
      <c r="F52" s="139">
        <v>11</v>
      </c>
      <c r="G52" s="176" t="s">
        <v>147</v>
      </c>
      <c r="L52" s="718"/>
      <c r="M52" s="718"/>
    </row>
    <row r="53" spans="4:13" ht="9" customHeight="1" thickBot="1" x14ac:dyDescent="0.25"/>
    <row r="54" spans="4:13" ht="13.5" thickBot="1" x14ac:dyDescent="0.25">
      <c r="D54" s="140" t="s">
        <v>235</v>
      </c>
      <c r="F54" s="139">
        <v>12</v>
      </c>
      <c r="G54" s="176" t="s">
        <v>256</v>
      </c>
      <c r="L54" s="718" t="s">
        <v>251</v>
      </c>
      <c r="M54" s="718"/>
    </row>
    <row r="55" spans="4:13" ht="9" customHeight="1" thickBot="1" x14ac:dyDescent="0.25"/>
    <row r="56" spans="4:13" ht="13.5" thickBot="1" x14ac:dyDescent="0.25">
      <c r="D56" s="140"/>
      <c r="F56" s="139">
        <v>13</v>
      </c>
      <c r="G56" s="176" t="s">
        <v>257</v>
      </c>
      <c r="L56" s="718"/>
      <c r="M56" s="718"/>
    </row>
    <row r="57" spans="4:13" ht="9" customHeight="1" thickBot="1" x14ac:dyDescent="0.25"/>
    <row r="58" spans="4:13" ht="13.5" thickBot="1" x14ac:dyDescent="0.25">
      <c r="D58" s="140"/>
      <c r="F58" s="139">
        <v>14</v>
      </c>
      <c r="G58" s="176" t="s">
        <v>258</v>
      </c>
      <c r="L58" s="718"/>
      <c r="M58" s="718"/>
    </row>
    <row r="59" spans="4:13" ht="9" customHeight="1" thickBot="1" x14ac:dyDescent="0.25"/>
    <row r="60" spans="4:13" ht="13.5" thickBot="1" x14ac:dyDescent="0.25">
      <c r="D60" s="140" t="s">
        <v>235</v>
      </c>
      <c r="F60" s="139">
        <v>15</v>
      </c>
      <c r="G60" s="176" t="s">
        <v>259</v>
      </c>
    </row>
    <row r="61" spans="4:13" ht="9" customHeight="1" x14ac:dyDescent="0.2">
      <c r="G61" s="716" t="s">
        <v>260</v>
      </c>
      <c r="H61" s="716"/>
      <c r="I61" s="716"/>
      <c r="J61" s="716"/>
    </row>
    <row r="62" spans="4:13" ht="9" customHeight="1" thickBot="1" x14ac:dyDescent="0.25"/>
    <row r="63" spans="4:13" ht="13.5" thickBot="1" x14ac:dyDescent="0.25">
      <c r="G63" s="140" t="s">
        <v>235</v>
      </c>
      <c r="H63" s="176" t="s">
        <v>261</v>
      </c>
      <c r="K63" s="140"/>
      <c r="L63" s="176" t="s">
        <v>262</v>
      </c>
    </row>
    <row r="64" spans="4:13" ht="9" customHeight="1" x14ac:dyDescent="0.2"/>
    <row r="65" spans="4:7" ht="9" customHeight="1" thickBot="1" x14ac:dyDescent="0.25"/>
    <row r="66" spans="4:7" ht="13.5" thickBot="1" x14ac:dyDescent="0.25">
      <c r="D66" s="140" t="s">
        <v>235</v>
      </c>
      <c r="G66" s="176" t="s">
        <v>263</v>
      </c>
    </row>
    <row r="67" spans="4:7" ht="9" customHeight="1" x14ac:dyDescent="0.2"/>
    <row r="68" spans="4:7" ht="12.75" x14ac:dyDescent="0.2"/>
    <row r="69" spans="4:7" ht="9" customHeight="1" x14ac:dyDescent="0.2"/>
    <row r="70" spans="4:7" ht="12.75" x14ac:dyDescent="0.2"/>
    <row r="71" spans="4:7" ht="12.75" x14ac:dyDescent="0.2"/>
    <row r="72" spans="4:7" ht="12.75" x14ac:dyDescent="0.2"/>
    <row r="73" spans="4:7" ht="12.75" x14ac:dyDescent="0.2"/>
    <row r="74" spans="4:7" ht="12.75" x14ac:dyDescent="0.2"/>
    <row r="75" spans="4:7" ht="12.75" x14ac:dyDescent="0.2"/>
    <row r="76" spans="4:7" ht="12.75" x14ac:dyDescent="0.2"/>
    <row r="77" spans="4:7" ht="12.75" x14ac:dyDescent="0.2"/>
    <row r="78" spans="4:7" ht="12.75" x14ac:dyDescent="0.2"/>
    <row r="79" spans="4:7" ht="12.75" x14ac:dyDescent="0.2"/>
    <row r="80" spans="4:7" ht="12.75" x14ac:dyDescent="0.2"/>
    <row r="81" ht="12.75" x14ac:dyDescent="0.2"/>
    <row r="82" ht="12.75" x14ac:dyDescent="0.2"/>
    <row r="83" ht="12.75" x14ac:dyDescent="0.2"/>
    <row r="84" ht="12.75" x14ac:dyDescent="0.2"/>
  </sheetData>
  <sheetProtection sheet="1" selectLockedCells="1"/>
  <mergeCells count="34">
    <mergeCell ref="D15:M15"/>
    <mergeCell ref="D20:L20"/>
    <mergeCell ref="A10:H10"/>
    <mergeCell ref="A11:H11"/>
    <mergeCell ref="I10:N10"/>
    <mergeCell ref="I11:N11"/>
    <mergeCell ref="I8:N8"/>
    <mergeCell ref="I9:N9"/>
    <mergeCell ref="A9:H9"/>
    <mergeCell ref="A8:H8"/>
    <mergeCell ref="B13:M13"/>
    <mergeCell ref="D22:L22"/>
    <mergeCell ref="G61:J61"/>
    <mergeCell ref="H28:I28"/>
    <mergeCell ref="H30:I30"/>
    <mergeCell ref="L56:M56"/>
    <mergeCell ref="L58:M58"/>
    <mergeCell ref="L48:M48"/>
    <mergeCell ref="L54:M54"/>
    <mergeCell ref="L44:M44"/>
    <mergeCell ref="L46:M46"/>
    <mergeCell ref="L33:M33"/>
    <mergeCell ref="L40:M40"/>
    <mergeCell ref="L42:M42"/>
    <mergeCell ref="L50:M50"/>
    <mergeCell ref="L52:M52"/>
    <mergeCell ref="I2:N2"/>
    <mergeCell ref="I3:N3"/>
    <mergeCell ref="A1:H2"/>
    <mergeCell ref="I4:M4"/>
    <mergeCell ref="A7:H7"/>
    <mergeCell ref="A6:M6"/>
    <mergeCell ref="A5:N5"/>
    <mergeCell ref="I7:N7"/>
  </mergeCells>
  <phoneticPr fontId="3" type="noConversion"/>
  <printOptions horizontalCentered="1"/>
  <pageMargins left="0.25" right="0.25" top="0.75" bottom="0.75" header="0.3" footer="0.3"/>
  <pageSetup scale="84" orientation="portrait" r:id="rId1"/>
  <headerFooter scaleWithDoc="0" alignWithMargins="0">
    <oddFooter>&amp;LLast Updated: 10/16/2025&amp;CVs. 2026-2&amp;RRider F-2</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45C42C78A6FA49B163574E6DFB1E87" ma:contentTypeVersion="5" ma:contentTypeDescription="Create a new document." ma:contentTypeScope="" ma:versionID="117633a5bc75b37cde988e1c1b246b95">
  <xsd:schema xmlns:xsd="http://www.w3.org/2001/XMLSchema" xmlns:xs="http://www.w3.org/2001/XMLSchema" xmlns:p="http://schemas.microsoft.com/office/2006/metadata/properties" xmlns:ns3="8f7513be-f2e1-4247-bade-73b1827b99f3" xmlns:ns4="18cd769d-42fe-4cf2-a3ba-7f5567639290" targetNamespace="http://schemas.microsoft.com/office/2006/metadata/properties" ma:root="true" ma:fieldsID="8f23ffbac8c90026e46d8dbeff737842" ns3:_="" ns4:_="">
    <xsd:import namespace="8f7513be-f2e1-4247-bade-73b1827b99f3"/>
    <xsd:import namespace="18cd769d-42fe-4cf2-a3ba-7f556763929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7513be-f2e1-4247-bade-73b1827b99f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cd769d-42fe-4cf2-a3ba-7f556763929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F06D707-6AAC-4ABD-95C9-F30996BBB2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f7513be-f2e1-4247-bade-73b1827b99f3"/>
    <ds:schemaRef ds:uri="18cd769d-42fe-4cf2-a3ba-7f55676392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9AC939B-2A1A-4FA5-8366-4946CBBAF556}">
  <ds:schemaRefs>
    <ds:schemaRef ds:uri="http://schemas.microsoft.com/sharepoint/v3/contenttype/forms"/>
  </ds:schemaRefs>
</ds:datastoreItem>
</file>

<file path=customXml/itemProps3.xml><?xml version="1.0" encoding="utf-8"?>
<ds:datastoreItem xmlns:ds="http://schemas.openxmlformats.org/officeDocument/2006/customXml" ds:itemID="{9DD268E6-B688-499B-B330-2E4514D283B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16</vt:i4>
      </vt:variant>
    </vt:vector>
  </HeadingPairs>
  <TitlesOfParts>
    <vt:vector size="33" baseType="lpstr">
      <vt:lpstr>Budget</vt:lpstr>
      <vt:lpstr>FORM 1 REVENUE SUMMARY</vt:lpstr>
      <vt:lpstr>FORM 2 EXPENSE SUMMARY</vt:lpstr>
      <vt:lpstr>FORM 3 PERSONNEL FY27</vt:lpstr>
      <vt:lpstr>FORM 4A INDIRECT EXPENSE </vt:lpstr>
      <vt:lpstr> FORM 3 PERSONNEL FY28</vt:lpstr>
      <vt:lpstr>FORM 4 INDIRECT ALLOCATED FY27</vt:lpstr>
      <vt:lpstr>FORM 4 INDIRECT ALLOCATED FY28</vt:lpstr>
      <vt:lpstr>FORM 2A IN-KIND</vt:lpstr>
      <vt:lpstr>FORM 4B INDIRECT PERSONNEL EXP</vt:lpstr>
      <vt:lpstr>FORM 5 EXPENSE DETAILS FY27</vt:lpstr>
      <vt:lpstr>FORM 5 EXPENSE DETAILS FY28</vt:lpstr>
      <vt:lpstr>FORM 5A FY27</vt:lpstr>
      <vt:lpstr>FORM 5A FY28</vt:lpstr>
      <vt:lpstr>CS RIDER F-1 ASF FY27</vt:lpstr>
      <vt:lpstr>CS RIDER F-1 ASF FY28</vt:lpstr>
      <vt:lpstr>RIDER F-2 AGREEMENT COMPLIANCE</vt:lpstr>
      <vt:lpstr>' FORM 3 PERSONNEL FY28'!Print_Area</vt:lpstr>
      <vt:lpstr>Budget!Print_Area</vt:lpstr>
      <vt:lpstr>'CS RIDER F-1 ASF FY27'!Print_Area</vt:lpstr>
      <vt:lpstr>'CS RIDER F-1 ASF FY28'!Print_Area</vt:lpstr>
      <vt:lpstr>'FORM 1 REVENUE SUMMARY'!Print_Area</vt:lpstr>
      <vt:lpstr>'FORM 2 EXPENSE SUMMARY'!Print_Area</vt:lpstr>
      <vt:lpstr>'FORM 2A IN-KIND'!Print_Area</vt:lpstr>
      <vt:lpstr>'FORM 3 PERSONNEL FY27'!Print_Area</vt:lpstr>
      <vt:lpstr>'FORM 4 INDIRECT ALLOCATED FY27'!Print_Area</vt:lpstr>
      <vt:lpstr>'FORM 4 INDIRECT ALLOCATED FY28'!Print_Area</vt:lpstr>
      <vt:lpstr>'FORM 4A INDIRECT EXPENSE '!Print_Area</vt:lpstr>
      <vt:lpstr>'FORM 4B INDIRECT PERSONNEL EXP'!Print_Area</vt:lpstr>
      <vt:lpstr>'FORM 5 EXPENSE DETAILS FY27'!Print_Area</vt:lpstr>
      <vt:lpstr>'FORM 5 EXPENSE DETAILS FY28'!Print_Area</vt:lpstr>
      <vt:lpstr>'FORM 5A FY27'!Print_Area</vt:lpstr>
      <vt:lpstr>'FORM 5A FY28'!Print_Area</vt:lpstr>
    </vt:vector>
  </TitlesOfParts>
  <Manager/>
  <Company>DMHMRSAS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State Of Maine</dc:creator>
  <cp:keywords/>
  <dc:description/>
  <cp:lastModifiedBy>LuAnn Garza</cp:lastModifiedBy>
  <cp:revision/>
  <cp:lastPrinted>2026-10-15T16:08:17Z</cp:lastPrinted>
  <dcterms:created xsi:type="dcterms:W3CDTF">2001-04-17T12:56:49Z</dcterms:created>
  <dcterms:modified xsi:type="dcterms:W3CDTF">2026-10-15T16:08:34Z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0x0101008D45C42C78A6FA49B163574E6DFB1E87</vt:lpwstr>
  </property>
  <property fmtid="{D5CDD505-2E9C-101B-9397-08002B2CF9AE}" pid="4" name="MSIP_Label_eceee32f-7c84-4740-a8f0-798a774cbb90_Enabled">
    <vt:lpwstr>true</vt:lpwstr>
  </property>
  <property fmtid="{D5CDD505-2E9C-101B-9397-08002B2CF9AE}" pid="5" name="MSIP_Label_eceee32f-7c84-4740-a8f0-798a774cbb90_SetDate">
    <vt:lpwstr>2026-03-05T15:40:07Z</vt:lpwstr>
  </property>
  <property fmtid="{D5CDD505-2E9C-101B-9397-08002B2CF9AE}" pid="6" name="MSIP_Label_eceee32f-7c84-4740-a8f0-798a774cbb90_Method">
    <vt:lpwstr>Standard</vt:lpwstr>
  </property>
  <property fmtid="{D5CDD505-2E9C-101B-9397-08002B2CF9AE}" pid="7" name="MSIP_Label_eceee32f-7c84-4740-a8f0-798a774cbb90_Name">
    <vt:lpwstr>Public</vt:lpwstr>
  </property>
  <property fmtid="{D5CDD505-2E9C-101B-9397-08002B2CF9AE}" pid="8" name="MSIP_Label_eceee32f-7c84-4740-a8f0-798a774cbb90_SiteId">
    <vt:lpwstr>62d04528-0b10-4f33-876f-c0c071257f85</vt:lpwstr>
  </property>
  <property fmtid="{D5CDD505-2E9C-101B-9397-08002B2CF9AE}" pid="9" name="MSIP_Label_eceee32f-7c84-4740-a8f0-798a774cbb90_ActionId">
    <vt:lpwstr>d5902632-d2d5-4e7a-8c7f-4757dfa86398</vt:lpwstr>
  </property>
  <property fmtid="{D5CDD505-2E9C-101B-9397-08002B2CF9AE}" pid="10" name="MSIP_Label_eceee32f-7c84-4740-a8f0-798a774cbb90_ContentBits">
    <vt:lpwstr>0</vt:lpwstr>
  </property>
  <property fmtid="{D5CDD505-2E9C-101B-9397-08002B2CF9AE}" pid="11" name="MSIP_Label_eceee32f-7c84-4740-a8f0-798a774cbb90_Tag">
    <vt:lpwstr>10, 3, 0, 1</vt:lpwstr>
  </property>
</Properties>
</file>